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jonathan.carey\Documents\PSC\CTC\2022\Catch&amp;Esc\Report\"/>
    </mc:Choice>
  </mc:AlternateContent>
  <bookViews>
    <workbookView xWindow="0" yWindow="0" windowWidth="28800" windowHeight="12300" tabRatio="862"/>
  </bookViews>
  <sheets>
    <sheet name="Hello" sheetId="78" r:id="rId1"/>
    <sheet name="TOC" sheetId="79" r:id="rId2"/>
    <sheet name="B1" sheetId="66" r:id="rId3"/>
    <sheet name="B2" sheetId="67" r:id="rId4"/>
    <sheet name="B3" sheetId="68" r:id="rId5"/>
    <sheet name="B4" sheetId="69" r:id="rId6"/>
    <sheet name="B5" sheetId="70" r:id="rId7"/>
    <sheet name="B6" sheetId="71" r:id="rId8"/>
    <sheet name="B7" sheetId="73" r:id="rId9"/>
    <sheet name="B8" sheetId="74" r:id="rId10"/>
    <sheet name="B9" sheetId="75" r:id="rId11"/>
    <sheet name="B10" sheetId="76" r:id="rId12"/>
    <sheet name="B11" sheetId="77" r:id="rId13"/>
    <sheet name="Exec summ" sheetId="54" state="hidden" r:id="rId14"/>
  </sheets>
  <definedNames>
    <definedName name="_Toc360522998" localSheetId="5">'B4'!$A$2</definedName>
    <definedName name="_Toc39751269" localSheetId="6">'B5'!$A$1</definedName>
    <definedName name="_Toc39751270" localSheetId="7">'B6'!$A$1</definedName>
    <definedName name="_Toc39751271" localSheetId="8">'B7'!$A$1</definedName>
    <definedName name="_Toc39751272" localSheetId="9">'B8'!$A$1</definedName>
    <definedName name="_Toc39751273" localSheetId="10">'B9'!$A$1</definedName>
    <definedName name="_Toc39751274" localSheetId="11">'B10'!$A$1</definedName>
    <definedName name="_Toc39751275" localSheetId="12">'B11'!$A$1</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P117" i="74" l="1"/>
  <c r="B123" i="75" l="1"/>
  <c r="C123" i="75"/>
  <c r="D123" i="75"/>
  <c r="E123" i="75"/>
  <c r="F123" i="75"/>
  <c r="G123" i="75"/>
  <c r="H123" i="75"/>
  <c r="B124" i="74"/>
  <c r="C124" i="74"/>
  <c r="D124" i="74"/>
  <c r="E124" i="74"/>
  <c r="F124" i="74"/>
  <c r="G124" i="74"/>
  <c r="H124" i="74"/>
  <c r="I124" i="74"/>
  <c r="J124" i="74"/>
  <c r="K124" i="74"/>
  <c r="L124" i="74"/>
  <c r="M124" i="74"/>
  <c r="N124" i="74"/>
  <c r="O124" i="74"/>
  <c r="P124" i="74"/>
  <c r="Q124" i="74"/>
  <c r="R124" i="74"/>
  <c r="S124" i="74"/>
  <c r="B124" i="73"/>
  <c r="C124" i="73"/>
  <c r="D124" i="73"/>
  <c r="E124" i="73"/>
  <c r="F124" i="73"/>
  <c r="G124" i="73"/>
  <c r="H124" i="73"/>
  <c r="I124" i="73"/>
  <c r="J124" i="73"/>
  <c r="K124" i="73"/>
  <c r="L124" i="73"/>
  <c r="M124" i="73"/>
  <c r="N124" i="73"/>
  <c r="O124" i="73"/>
  <c r="P124" i="73"/>
  <c r="Q124" i="73"/>
  <c r="R124" i="73"/>
  <c r="S124" i="73"/>
  <c r="C123" i="73"/>
  <c r="B123" i="73"/>
  <c r="B123" i="67"/>
  <c r="C123" i="67"/>
  <c r="D123" i="67"/>
  <c r="E123" i="67"/>
  <c r="F123" i="67"/>
  <c r="G123" i="67"/>
  <c r="B123" i="66"/>
  <c r="C123" i="66"/>
  <c r="D123" i="66"/>
  <c r="E123" i="66"/>
  <c r="F123" i="66"/>
  <c r="G123" i="66"/>
  <c r="B125" i="71"/>
  <c r="C125" i="71"/>
  <c r="D125" i="71"/>
  <c r="E125" i="71"/>
  <c r="F125" i="71"/>
  <c r="G125" i="71"/>
  <c r="H125" i="71"/>
  <c r="I125" i="71"/>
  <c r="J125" i="71"/>
  <c r="K125" i="71"/>
  <c r="L125" i="71"/>
  <c r="M125" i="71"/>
  <c r="N125" i="71"/>
  <c r="O125" i="71"/>
  <c r="P125" i="71"/>
  <c r="C124" i="68"/>
  <c r="D124" i="68"/>
  <c r="E124" i="68"/>
  <c r="F124" i="68"/>
  <c r="G124" i="68"/>
  <c r="H124" i="68"/>
  <c r="I124" i="68"/>
  <c r="J124" i="68"/>
  <c r="K124" i="68"/>
  <c r="B122" i="69"/>
  <c r="C122" i="69"/>
  <c r="D122" i="69"/>
  <c r="B123" i="77"/>
  <c r="C123" i="77"/>
  <c r="D123" i="77"/>
  <c r="E123" i="77"/>
  <c r="F123" i="77"/>
  <c r="G123" i="77"/>
  <c r="H123" i="77"/>
  <c r="I123" i="77"/>
  <c r="J123" i="77"/>
  <c r="B123" i="76"/>
  <c r="C123" i="76"/>
  <c r="D123" i="76"/>
  <c r="E123" i="76"/>
  <c r="F123" i="76"/>
  <c r="G123" i="76"/>
  <c r="P124" i="71" l="1"/>
  <c r="O124" i="71"/>
  <c r="P123" i="71"/>
  <c r="O123" i="71"/>
  <c r="P122" i="71"/>
  <c r="O122" i="71"/>
  <c r="P121" i="71"/>
  <c r="O121" i="71"/>
  <c r="P120" i="71"/>
  <c r="O120" i="71"/>
  <c r="P119" i="71"/>
  <c r="O119" i="71"/>
  <c r="P118" i="71"/>
  <c r="O118" i="71"/>
  <c r="P117" i="71"/>
  <c r="O117" i="71"/>
  <c r="P116" i="71"/>
  <c r="O116" i="71"/>
  <c r="P115" i="71"/>
  <c r="O115" i="71"/>
  <c r="P114" i="71"/>
  <c r="O114" i="71"/>
  <c r="N124" i="71"/>
  <c r="M124" i="71"/>
  <c r="N123" i="71"/>
  <c r="M123" i="71"/>
  <c r="N122" i="71"/>
  <c r="M122" i="71"/>
  <c r="N121" i="71"/>
  <c r="M121" i="71"/>
  <c r="N120" i="71"/>
  <c r="M120" i="71"/>
  <c r="N119" i="71"/>
  <c r="M119" i="71"/>
  <c r="N118" i="71"/>
  <c r="M118" i="71"/>
  <c r="N117" i="71"/>
  <c r="M117" i="71"/>
  <c r="N116" i="71"/>
  <c r="M116" i="71"/>
  <c r="N115" i="71"/>
  <c r="M115" i="71"/>
  <c r="N114" i="71"/>
  <c r="M114" i="71"/>
  <c r="L124" i="71"/>
  <c r="K124" i="71"/>
  <c r="L123" i="71"/>
  <c r="K123" i="71"/>
  <c r="L122" i="71"/>
  <c r="K122" i="71"/>
  <c r="L121" i="71"/>
  <c r="K121" i="71"/>
  <c r="L120" i="71"/>
  <c r="K120" i="71"/>
  <c r="L119" i="71"/>
  <c r="K119" i="71"/>
  <c r="L118" i="71"/>
  <c r="K118" i="71"/>
  <c r="L117" i="71"/>
  <c r="K117" i="71"/>
  <c r="L116" i="71"/>
  <c r="K116" i="71"/>
  <c r="L115" i="71"/>
  <c r="K115" i="71"/>
  <c r="L114" i="71"/>
  <c r="K114" i="71"/>
  <c r="P113" i="71"/>
  <c r="O113" i="71"/>
  <c r="I114" i="71"/>
  <c r="J114" i="71"/>
  <c r="I115" i="71"/>
  <c r="J115" i="71"/>
  <c r="I116" i="71"/>
  <c r="J116" i="71"/>
  <c r="I117" i="71"/>
  <c r="J117" i="71"/>
  <c r="I118" i="71"/>
  <c r="J118" i="71"/>
  <c r="I119" i="71"/>
  <c r="J119" i="71"/>
  <c r="I120" i="71"/>
  <c r="J120" i="71"/>
  <c r="I121" i="71"/>
  <c r="J121" i="71"/>
  <c r="I122" i="71"/>
  <c r="J122" i="71"/>
  <c r="I123" i="71"/>
  <c r="J123" i="71"/>
  <c r="I124" i="71"/>
  <c r="J124" i="71"/>
  <c r="N113" i="71"/>
  <c r="M113" i="71"/>
  <c r="L113" i="71"/>
  <c r="K113" i="71"/>
  <c r="P112" i="71"/>
  <c r="O112" i="71"/>
  <c r="P111" i="71"/>
  <c r="O111" i="71"/>
  <c r="P110" i="71"/>
  <c r="O110" i="71"/>
  <c r="P109" i="71"/>
  <c r="O109" i="71"/>
  <c r="N112" i="71"/>
  <c r="M112" i="71"/>
  <c r="N111" i="71"/>
  <c r="M111" i="71"/>
  <c r="N110" i="71"/>
  <c r="M110" i="71"/>
  <c r="N109" i="71"/>
  <c r="M109" i="71"/>
  <c r="L112" i="71"/>
  <c r="K112" i="71"/>
  <c r="L111" i="71"/>
  <c r="K111" i="71"/>
  <c r="L110" i="71"/>
  <c r="K110" i="71"/>
  <c r="L109" i="71"/>
  <c r="K109" i="71"/>
  <c r="P108" i="71"/>
  <c r="O108" i="71"/>
  <c r="N108" i="71"/>
  <c r="M108" i="71"/>
  <c r="L108" i="71"/>
  <c r="K108" i="71"/>
  <c r="J122" i="77"/>
  <c r="I122" i="77"/>
  <c r="H122" i="77"/>
  <c r="G122" i="77"/>
  <c r="F122" i="77"/>
  <c r="E122" i="77"/>
  <c r="D122" i="77"/>
  <c r="C122" i="77"/>
  <c r="B122" i="77"/>
  <c r="J121" i="77"/>
  <c r="I121" i="77"/>
  <c r="H121" i="77"/>
  <c r="G121" i="77"/>
  <c r="F121" i="77"/>
  <c r="E121" i="77"/>
  <c r="D121" i="77"/>
  <c r="C121" i="77"/>
  <c r="B121" i="77"/>
  <c r="J120" i="77"/>
  <c r="I120" i="77"/>
  <c r="H120" i="77"/>
  <c r="G120" i="77"/>
  <c r="F120" i="77"/>
  <c r="E120" i="77"/>
  <c r="D120" i="77"/>
  <c r="C120" i="77"/>
  <c r="B120" i="77"/>
  <c r="J119" i="77"/>
  <c r="I119" i="77"/>
  <c r="H119" i="77"/>
  <c r="G119" i="77"/>
  <c r="F119" i="77"/>
  <c r="E119" i="77"/>
  <c r="D119" i="77"/>
  <c r="C119" i="77"/>
  <c r="B119" i="77"/>
  <c r="J118" i="77"/>
  <c r="I118" i="77"/>
  <c r="H118" i="77"/>
  <c r="G118" i="77"/>
  <c r="F118" i="77"/>
  <c r="E118" i="77"/>
  <c r="D118" i="77"/>
  <c r="C118" i="77"/>
  <c r="B118" i="77"/>
  <c r="J117" i="77"/>
  <c r="I117" i="77"/>
  <c r="H117" i="77"/>
  <c r="G117" i="77"/>
  <c r="F117" i="77"/>
  <c r="E117" i="77"/>
  <c r="D117" i="77"/>
  <c r="C117" i="77"/>
  <c r="B117" i="77"/>
  <c r="J116" i="77"/>
  <c r="I116" i="77"/>
  <c r="H116" i="77"/>
  <c r="G116" i="77"/>
  <c r="F116" i="77"/>
  <c r="E116" i="77"/>
  <c r="D116" i="77"/>
  <c r="C116" i="77"/>
  <c r="B116" i="77"/>
  <c r="J115" i="77"/>
  <c r="I115" i="77"/>
  <c r="H115" i="77"/>
  <c r="G115" i="77"/>
  <c r="F115" i="77"/>
  <c r="E115" i="77"/>
  <c r="D115" i="77"/>
  <c r="C115" i="77"/>
  <c r="B115" i="77"/>
  <c r="J114" i="77"/>
  <c r="I114" i="77"/>
  <c r="H114" i="77"/>
  <c r="G114" i="77"/>
  <c r="F114" i="77"/>
  <c r="E114" i="77"/>
  <c r="D114" i="77"/>
  <c r="C114" i="77"/>
  <c r="B114" i="77"/>
  <c r="J113" i="77"/>
  <c r="I113" i="77"/>
  <c r="H113" i="77"/>
  <c r="G113" i="77"/>
  <c r="F113" i="77"/>
  <c r="E113" i="77"/>
  <c r="D113" i="77"/>
  <c r="C113" i="77"/>
  <c r="B113" i="77"/>
  <c r="J112" i="77"/>
  <c r="I112" i="77"/>
  <c r="H112" i="77"/>
  <c r="G112" i="77"/>
  <c r="F112" i="77"/>
  <c r="E112" i="77"/>
  <c r="D112" i="77"/>
  <c r="C112" i="77"/>
  <c r="B112" i="77"/>
  <c r="J111" i="77"/>
  <c r="I111" i="77"/>
  <c r="H111" i="77"/>
  <c r="G111" i="77"/>
  <c r="F111" i="77"/>
  <c r="E111" i="77"/>
  <c r="D111" i="77"/>
  <c r="C111" i="77"/>
  <c r="B111" i="77"/>
  <c r="G122" i="76"/>
  <c r="F122" i="76"/>
  <c r="E122" i="76"/>
  <c r="D122" i="76"/>
  <c r="C122" i="76"/>
  <c r="B122" i="76"/>
  <c r="G121" i="76"/>
  <c r="F121" i="76"/>
  <c r="E121" i="76"/>
  <c r="D121" i="76"/>
  <c r="C121" i="76"/>
  <c r="B121" i="76"/>
  <c r="G120" i="76"/>
  <c r="F120" i="76"/>
  <c r="E120" i="76"/>
  <c r="D120" i="76"/>
  <c r="C120" i="76"/>
  <c r="B120" i="76"/>
  <c r="G119" i="76"/>
  <c r="F119" i="76"/>
  <c r="E119" i="76"/>
  <c r="D119" i="76"/>
  <c r="C119" i="76"/>
  <c r="B119" i="76"/>
  <c r="G118" i="76"/>
  <c r="F118" i="76"/>
  <c r="E118" i="76"/>
  <c r="D118" i="76"/>
  <c r="C118" i="76"/>
  <c r="B118" i="76"/>
  <c r="G117" i="76"/>
  <c r="F117" i="76"/>
  <c r="E117" i="76"/>
  <c r="D117" i="76"/>
  <c r="C117" i="76"/>
  <c r="B117" i="76"/>
  <c r="G116" i="76"/>
  <c r="F116" i="76"/>
  <c r="E116" i="76"/>
  <c r="D116" i="76"/>
  <c r="C116" i="76"/>
  <c r="B116" i="76"/>
  <c r="G115" i="76"/>
  <c r="F115" i="76"/>
  <c r="E115" i="76"/>
  <c r="D115" i="76"/>
  <c r="C115" i="76"/>
  <c r="B115" i="76"/>
  <c r="G114" i="76"/>
  <c r="F114" i="76"/>
  <c r="E114" i="76"/>
  <c r="D114" i="76"/>
  <c r="C114" i="76"/>
  <c r="B114" i="76"/>
  <c r="G113" i="76"/>
  <c r="F113" i="76"/>
  <c r="E113" i="76"/>
  <c r="D113" i="76"/>
  <c r="C113" i="76"/>
  <c r="B113" i="76"/>
  <c r="G112" i="76"/>
  <c r="F112" i="76"/>
  <c r="E112" i="76"/>
  <c r="D112" i="76"/>
  <c r="C112" i="76"/>
  <c r="B112" i="76"/>
  <c r="G111" i="76"/>
  <c r="F111" i="76"/>
  <c r="E111" i="76"/>
  <c r="D111" i="76"/>
  <c r="C111" i="76"/>
  <c r="B111" i="76"/>
  <c r="H122" i="75"/>
  <c r="G122" i="75"/>
  <c r="F122" i="75"/>
  <c r="E122" i="75"/>
  <c r="D122" i="75"/>
  <c r="C122" i="75"/>
  <c r="B122" i="75"/>
  <c r="H121" i="75"/>
  <c r="G121" i="75"/>
  <c r="F121" i="75"/>
  <c r="E121" i="75"/>
  <c r="D121" i="75"/>
  <c r="C121" i="75"/>
  <c r="B121" i="75"/>
  <c r="H120" i="75"/>
  <c r="G120" i="75"/>
  <c r="F120" i="75"/>
  <c r="E120" i="75"/>
  <c r="D120" i="75"/>
  <c r="C120" i="75"/>
  <c r="B120" i="75"/>
  <c r="H119" i="75"/>
  <c r="G119" i="75"/>
  <c r="F119" i="75"/>
  <c r="E119" i="75"/>
  <c r="D119" i="75"/>
  <c r="C119" i="75"/>
  <c r="B119" i="75"/>
  <c r="H118" i="75"/>
  <c r="G118" i="75"/>
  <c r="F118" i="75"/>
  <c r="E118" i="75"/>
  <c r="D118" i="75"/>
  <c r="C118" i="75"/>
  <c r="B118" i="75"/>
  <c r="H117" i="75"/>
  <c r="G117" i="75"/>
  <c r="F117" i="75"/>
  <c r="E117" i="75"/>
  <c r="D117" i="75"/>
  <c r="C117" i="75"/>
  <c r="B117" i="75"/>
  <c r="H116" i="75"/>
  <c r="G116" i="75"/>
  <c r="F116" i="75"/>
  <c r="E116" i="75"/>
  <c r="D116" i="75"/>
  <c r="C116" i="75"/>
  <c r="B116" i="75"/>
  <c r="H115" i="75"/>
  <c r="G115" i="75"/>
  <c r="F115" i="75"/>
  <c r="E115" i="75"/>
  <c r="D115" i="75"/>
  <c r="C115" i="75"/>
  <c r="B115" i="75"/>
  <c r="H114" i="75"/>
  <c r="G114" i="75"/>
  <c r="F114" i="75"/>
  <c r="E114" i="75"/>
  <c r="D114" i="75"/>
  <c r="C114" i="75"/>
  <c r="B114" i="75"/>
  <c r="H113" i="75"/>
  <c r="G113" i="75"/>
  <c r="F113" i="75"/>
  <c r="E113" i="75"/>
  <c r="D113" i="75"/>
  <c r="C113" i="75"/>
  <c r="B113" i="75"/>
  <c r="H112" i="75"/>
  <c r="G112" i="75"/>
  <c r="F112" i="75"/>
  <c r="E112" i="75"/>
  <c r="D112" i="75"/>
  <c r="C112" i="75"/>
  <c r="B112" i="75"/>
  <c r="H111" i="75"/>
  <c r="G111" i="75"/>
  <c r="F111" i="75"/>
  <c r="E111" i="75"/>
  <c r="D111" i="75"/>
  <c r="C111" i="75"/>
  <c r="B111" i="75"/>
  <c r="S123" i="74"/>
  <c r="R123" i="74"/>
  <c r="Q123" i="74"/>
  <c r="P123" i="74"/>
  <c r="O123" i="74"/>
  <c r="N123" i="74"/>
  <c r="M123" i="74"/>
  <c r="L123" i="74"/>
  <c r="K123" i="74"/>
  <c r="J123" i="74"/>
  <c r="I123" i="74"/>
  <c r="H123" i="74"/>
  <c r="G123" i="74"/>
  <c r="F123" i="74"/>
  <c r="E123" i="74"/>
  <c r="D123" i="74"/>
  <c r="C123" i="74"/>
  <c r="B123" i="74"/>
  <c r="S122" i="74"/>
  <c r="R122" i="74"/>
  <c r="Q122" i="74"/>
  <c r="P122" i="74"/>
  <c r="O122" i="74"/>
  <c r="N122" i="74"/>
  <c r="M122" i="74"/>
  <c r="L122" i="74"/>
  <c r="K122" i="74"/>
  <c r="J122" i="74"/>
  <c r="I122" i="74"/>
  <c r="H122" i="74"/>
  <c r="G122" i="74"/>
  <c r="F122" i="74"/>
  <c r="E122" i="74"/>
  <c r="D122" i="74"/>
  <c r="C122" i="74"/>
  <c r="B122" i="74"/>
  <c r="S121" i="74"/>
  <c r="R121" i="74"/>
  <c r="Q121" i="74"/>
  <c r="P121" i="74"/>
  <c r="O121" i="74"/>
  <c r="N121" i="74"/>
  <c r="M121" i="74"/>
  <c r="L121" i="74"/>
  <c r="K121" i="74"/>
  <c r="J121" i="74"/>
  <c r="I121" i="74"/>
  <c r="H121" i="74"/>
  <c r="G121" i="74"/>
  <c r="F121" i="74"/>
  <c r="E121" i="74"/>
  <c r="D121" i="74"/>
  <c r="C121" i="74"/>
  <c r="B121" i="74"/>
  <c r="S120" i="74"/>
  <c r="R120" i="74"/>
  <c r="Q120" i="74"/>
  <c r="P120" i="74"/>
  <c r="O120" i="74"/>
  <c r="N120" i="74"/>
  <c r="M120" i="74"/>
  <c r="L120" i="74"/>
  <c r="K120" i="74"/>
  <c r="J120" i="74"/>
  <c r="I120" i="74"/>
  <c r="H120" i="74"/>
  <c r="G120" i="74"/>
  <c r="F120" i="74"/>
  <c r="E120" i="74"/>
  <c r="D120" i="74"/>
  <c r="C120" i="74"/>
  <c r="B120" i="74"/>
  <c r="S119" i="74"/>
  <c r="R119" i="74"/>
  <c r="Q119" i="74"/>
  <c r="P119" i="74"/>
  <c r="O119" i="74"/>
  <c r="N119" i="74"/>
  <c r="M119" i="74"/>
  <c r="L119" i="74"/>
  <c r="K119" i="74"/>
  <c r="J119" i="74"/>
  <c r="I119" i="74"/>
  <c r="H119" i="74"/>
  <c r="G119" i="74"/>
  <c r="F119" i="74"/>
  <c r="E119" i="74"/>
  <c r="D119" i="74"/>
  <c r="C119" i="74"/>
  <c r="B119" i="74"/>
  <c r="S118" i="74"/>
  <c r="R118" i="74"/>
  <c r="Q118" i="74"/>
  <c r="P118" i="74"/>
  <c r="O118" i="74"/>
  <c r="N118" i="74"/>
  <c r="M118" i="74"/>
  <c r="L118" i="74"/>
  <c r="K118" i="74"/>
  <c r="J118" i="74"/>
  <c r="I118" i="74"/>
  <c r="H118" i="74"/>
  <c r="G118" i="74"/>
  <c r="F118" i="74"/>
  <c r="E118" i="74"/>
  <c r="D118" i="74"/>
  <c r="C118" i="74"/>
  <c r="B118" i="74"/>
  <c r="S117" i="74"/>
  <c r="R117" i="74"/>
  <c r="Q117" i="74"/>
  <c r="O117" i="74"/>
  <c r="N117" i="74"/>
  <c r="M117" i="74"/>
  <c r="L117" i="74"/>
  <c r="K117" i="74"/>
  <c r="J117" i="74"/>
  <c r="I117" i="74"/>
  <c r="H117" i="74"/>
  <c r="G117" i="74"/>
  <c r="F117" i="74"/>
  <c r="E117" i="74"/>
  <c r="D117" i="74"/>
  <c r="C117" i="74"/>
  <c r="B117" i="74"/>
  <c r="S116" i="74"/>
  <c r="R116" i="74"/>
  <c r="Q116" i="74"/>
  <c r="P116" i="74"/>
  <c r="O116" i="74"/>
  <c r="N116" i="74"/>
  <c r="M116" i="74"/>
  <c r="L116" i="74"/>
  <c r="K116" i="74"/>
  <c r="J116" i="74"/>
  <c r="I116" i="74"/>
  <c r="H116" i="74"/>
  <c r="G116" i="74"/>
  <c r="F116" i="74"/>
  <c r="E116" i="74"/>
  <c r="D116" i="74"/>
  <c r="C116" i="74"/>
  <c r="B116" i="74"/>
  <c r="S115" i="74"/>
  <c r="R115" i="74"/>
  <c r="Q115" i="74"/>
  <c r="P115" i="74"/>
  <c r="O115" i="74"/>
  <c r="N115" i="74"/>
  <c r="M115" i="74"/>
  <c r="L115" i="74"/>
  <c r="K115" i="74"/>
  <c r="J115" i="74"/>
  <c r="I115" i="74"/>
  <c r="H115" i="74"/>
  <c r="G115" i="74"/>
  <c r="F115" i="74"/>
  <c r="E115" i="74"/>
  <c r="D115" i="74"/>
  <c r="C115" i="74"/>
  <c r="B115" i="74"/>
  <c r="S114" i="74"/>
  <c r="R114" i="74"/>
  <c r="Q114" i="74"/>
  <c r="P114" i="74"/>
  <c r="O114" i="74"/>
  <c r="N114" i="74"/>
  <c r="M114" i="74"/>
  <c r="L114" i="74"/>
  <c r="K114" i="74"/>
  <c r="J114" i="74"/>
  <c r="I114" i="74"/>
  <c r="H114" i="74"/>
  <c r="G114" i="74"/>
  <c r="F114" i="74"/>
  <c r="E114" i="74"/>
  <c r="D114" i="74"/>
  <c r="C114" i="74"/>
  <c r="B114" i="74"/>
  <c r="S113" i="74"/>
  <c r="R113" i="74"/>
  <c r="Q113" i="74"/>
  <c r="P113" i="74"/>
  <c r="O113" i="74"/>
  <c r="N113" i="74"/>
  <c r="M113" i="74"/>
  <c r="L113" i="74"/>
  <c r="K113" i="74"/>
  <c r="J113" i="74"/>
  <c r="I113" i="74"/>
  <c r="H113" i="74"/>
  <c r="G113" i="74"/>
  <c r="F113" i="74"/>
  <c r="E113" i="74"/>
  <c r="D113" i="74"/>
  <c r="C113" i="74"/>
  <c r="B113" i="74"/>
  <c r="S112" i="74"/>
  <c r="R112" i="74"/>
  <c r="Q112" i="74"/>
  <c r="P112" i="74"/>
  <c r="O112" i="74"/>
  <c r="N112" i="74"/>
  <c r="M112" i="74"/>
  <c r="L112" i="74"/>
  <c r="K112" i="74"/>
  <c r="J112" i="74"/>
  <c r="I112" i="74"/>
  <c r="H112" i="74"/>
  <c r="G112" i="74"/>
  <c r="F112" i="74"/>
  <c r="E112" i="74"/>
  <c r="D112" i="74"/>
  <c r="C112" i="74"/>
  <c r="B112" i="74"/>
  <c r="S123" i="73"/>
  <c r="R123" i="73"/>
  <c r="Q123" i="73"/>
  <c r="P123" i="73"/>
  <c r="O123" i="73"/>
  <c r="N123" i="73"/>
  <c r="M123" i="73"/>
  <c r="L123" i="73"/>
  <c r="K123" i="73"/>
  <c r="J123" i="73"/>
  <c r="I123" i="73"/>
  <c r="H123" i="73"/>
  <c r="G123" i="73"/>
  <c r="F123" i="73"/>
  <c r="E123" i="73"/>
  <c r="D123" i="73"/>
  <c r="S122" i="73"/>
  <c r="R122" i="73"/>
  <c r="Q122" i="73"/>
  <c r="P122" i="73"/>
  <c r="O122" i="73"/>
  <c r="N122" i="73"/>
  <c r="M122" i="73"/>
  <c r="L122" i="73"/>
  <c r="K122" i="73"/>
  <c r="J122" i="73"/>
  <c r="I122" i="73"/>
  <c r="H122" i="73"/>
  <c r="G122" i="73"/>
  <c r="F122" i="73"/>
  <c r="E122" i="73"/>
  <c r="D122" i="73"/>
  <c r="C122" i="73"/>
  <c r="B122" i="73"/>
  <c r="S121" i="73"/>
  <c r="R121" i="73"/>
  <c r="Q121" i="73"/>
  <c r="P121" i="73"/>
  <c r="O121" i="73"/>
  <c r="N121" i="73"/>
  <c r="M121" i="73"/>
  <c r="L121" i="73"/>
  <c r="K121" i="73"/>
  <c r="J121" i="73"/>
  <c r="I121" i="73"/>
  <c r="H121" i="73"/>
  <c r="G121" i="73"/>
  <c r="F121" i="73"/>
  <c r="E121" i="73"/>
  <c r="D121" i="73"/>
  <c r="C121" i="73"/>
  <c r="B121" i="73"/>
  <c r="S120" i="73"/>
  <c r="R120" i="73"/>
  <c r="Q120" i="73"/>
  <c r="P120" i="73"/>
  <c r="O120" i="73"/>
  <c r="N120" i="73"/>
  <c r="M120" i="73"/>
  <c r="L120" i="73"/>
  <c r="K120" i="73"/>
  <c r="J120" i="73"/>
  <c r="I120" i="73"/>
  <c r="H120" i="73"/>
  <c r="G120" i="73"/>
  <c r="F120" i="73"/>
  <c r="E120" i="73"/>
  <c r="D120" i="73"/>
  <c r="C120" i="73"/>
  <c r="B120" i="73"/>
  <c r="S119" i="73"/>
  <c r="R119" i="73"/>
  <c r="Q119" i="73"/>
  <c r="P119" i="73"/>
  <c r="O119" i="73"/>
  <c r="N119" i="73"/>
  <c r="M119" i="73"/>
  <c r="L119" i="73"/>
  <c r="K119" i="73"/>
  <c r="J119" i="73"/>
  <c r="I119" i="73"/>
  <c r="H119" i="73"/>
  <c r="G119" i="73"/>
  <c r="F119" i="73"/>
  <c r="E119" i="73"/>
  <c r="D119" i="73"/>
  <c r="C119" i="73"/>
  <c r="B119" i="73"/>
  <c r="S118" i="73"/>
  <c r="R118" i="73"/>
  <c r="Q118" i="73"/>
  <c r="P118" i="73"/>
  <c r="O118" i="73"/>
  <c r="N118" i="73"/>
  <c r="M118" i="73"/>
  <c r="L118" i="73"/>
  <c r="K118" i="73"/>
  <c r="J118" i="73"/>
  <c r="I118" i="73"/>
  <c r="H118" i="73"/>
  <c r="G118" i="73"/>
  <c r="F118" i="73"/>
  <c r="E118" i="73"/>
  <c r="D118" i="73"/>
  <c r="C118" i="73"/>
  <c r="B118" i="73"/>
  <c r="S117" i="73"/>
  <c r="R117" i="73"/>
  <c r="Q117" i="73"/>
  <c r="P117" i="73"/>
  <c r="O117" i="73"/>
  <c r="N117" i="73"/>
  <c r="M117" i="73"/>
  <c r="L117" i="73"/>
  <c r="K117" i="73"/>
  <c r="J117" i="73"/>
  <c r="I117" i="73"/>
  <c r="H117" i="73"/>
  <c r="G117" i="73"/>
  <c r="F117" i="73"/>
  <c r="E117" i="73"/>
  <c r="D117" i="73"/>
  <c r="C117" i="73"/>
  <c r="B117" i="73"/>
  <c r="S116" i="73"/>
  <c r="R116" i="73"/>
  <c r="Q116" i="73"/>
  <c r="P116" i="73"/>
  <c r="O116" i="73"/>
  <c r="N116" i="73"/>
  <c r="M116" i="73"/>
  <c r="L116" i="73"/>
  <c r="K116" i="73"/>
  <c r="J116" i="73"/>
  <c r="I116" i="73"/>
  <c r="H116" i="73"/>
  <c r="G116" i="73"/>
  <c r="F116" i="73"/>
  <c r="E116" i="73"/>
  <c r="D116" i="73"/>
  <c r="C116" i="73"/>
  <c r="B116" i="73"/>
  <c r="S115" i="73"/>
  <c r="R115" i="73"/>
  <c r="Q115" i="73"/>
  <c r="P115" i="73"/>
  <c r="O115" i="73"/>
  <c r="N115" i="73"/>
  <c r="M115" i="73"/>
  <c r="L115" i="73"/>
  <c r="K115" i="73"/>
  <c r="J115" i="73"/>
  <c r="I115" i="73"/>
  <c r="H115" i="73"/>
  <c r="G115" i="73"/>
  <c r="F115" i="73"/>
  <c r="E115" i="73"/>
  <c r="D115" i="73"/>
  <c r="C115" i="73"/>
  <c r="B115" i="73"/>
  <c r="S114" i="73"/>
  <c r="R114" i="73"/>
  <c r="Q114" i="73"/>
  <c r="P114" i="73"/>
  <c r="O114" i="73"/>
  <c r="N114" i="73"/>
  <c r="M114" i="73"/>
  <c r="L114" i="73"/>
  <c r="K114" i="73"/>
  <c r="J114" i="73"/>
  <c r="I114" i="73"/>
  <c r="H114" i="73"/>
  <c r="G114" i="73"/>
  <c r="F114" i="73"/>
  <c r="E114" i="73"/>
  <c r="D114" i="73"/>
  <c r="C114" i="73"/>
  <c r="B114" i="73"/>
  <c r="S113" i="73"/>
  <c r="R113" i="73"/>
  <c r="Q113" i="73"/>
  <c r="P113" i="73"/>
  <c r="O113" i="73"/>
  <c r="N113" i="73"/>
  <c r="M113" i="73"/>
  <c r="L113" i="73"/>
  <c r="K113" i="73"/>
  <c r="J113" i="73"/>
  <c r="I113" i="73"/>
  <c r="H113" i="73"/>
  <c r="G113" i="73"/>
  <c r="F113" i="73"/>
  <c r="E113" i="73"/>
  <c r="D113" i="73"/>
  <c r="C113" i="73"/>
  <c r="B113" i="73"/>
  <c r="S112" i="73"/>
  <c r="R112" i="73"/>
  <c r="Q112" i="73"/>
  <c r="P112" i="73"/>
  <c r="O112" i="73"/>
  <c r="N112" i="73"/>
  <c r="M112" i="73"/>
  <c r="L112" i="73"/>
  <c r="K112" i="73"/>
  <c r="J112" i="73"/>
  <c r="I112" i="73"/>
  <c r="H112" i="73"/>
  <c r="G112" i="73"/>
  <c r="F112" i="73"/>
  <c r="E112" i="73"/>
  <c r="D112" i="73"/>
  <c r="C112" i="73"/>
  <c r="B112" i="73"/>
  <c r="H124" i="71"/>
  <c r="G124" i="71"/>
  <c r="F124" i="71"/>
  <c r="E124" i="71"/>
  <c r="D124" i="71"/>
  <c r="C124" i="71"/>
  <c r="B124" i="71"/>
  <c r="H123" i="71"/>
  <c r="G123" i="71"/>
  <c r="F123" i="71"/>
  <c r="E123" i="71"/>
  <c r="D123" i="71"/>
  <c r="C123" i="71"/>
  <c r="B123" i="71"/>
  <c r="H122" i="71"/>
  <c r="G122" i="71"/>
  <c r="F122" i="71"/>
  <c r="E122" i="71"/>
  <c r="D122" i="71"/>
  <c r="C122" i="71"/>
  <c r="B122" i="71"/>
  <c r="H121" i="71"/>
  <c r="G121" i="71"/>
  <c r="F121" i="71"/>
  <c r="E121" i="71"/>
  <c r="D121" i="71"/>
  <c r="C121" i="71"/>
  <c r="B121" i="71"/>
  <c r="H120" i="71"/>
  <c r="G120" i="71"/>
  <c r="F120" i="71"/>
  <c r="E120" i="71"/>
  <c r="D120" i="71"/>
  <c r="C120" i="71"/>
  <c r="B120" i="71"/>
  <c r="H119" i="71"/>
  <c r="G119" i="71"/>
  <c r="F119" i="71"/>
  <c r="E119" i="71"/>
  <c r="D119" i="71"/>
  <c r="C119" i="71"/>
  <c r="B119" i="71"/>
  <c r="H118" i="71"/>
  <c r="G118" i="71"/>
  <c r="F118" i="71"/>
  <c r="E118" i="71"/>
  <c r="D118" i="71"/>
  <c r="C118" i="71"/>
  <c r="B118" i="71"/>
  <c r="H117" i="71"/>
  <c r="G117" i="71"/>
  <c r="F117" i="71"/>
  <c r="E117" i="71"/>
  <c r="D117" i="71"/>
  <c r="C117" i="71"/>
  <c r="B117" i="71"/>
  <c r="H116" i="71"/>
  <c r="G116" i="71"/>
  <c r="F116" i="71"/>
  <c r="E116" i="71"/>
  <c r="D116" i="71"/>
  <c r="C116" i="71"/>
  <c r="B116" i="71"/>
  <c r="H115" i="71"/>
  <c r="G115" i="71"/>
  <c r="F115" i="71"/>
  <c r="E115" i="71"/>
  <c r="D115" i="71"/>
  <c r="C115" i="71"/>
  <c r="B115" i="71"/>
  <c r="H114" i="71"/>
  <c r="G114" i="71"/>
  <c r="F114" i="71"/>
  <c r="E114" i="71"/>
  <c r="D114" i="71"/>
  <c r="C114" i="71"/>
  <c r="B114" i="71"/>
  <c r="J113" i="71"/>
  <c r="I113" i="71"/>
  <c r="H113" i="71"/>
  <c r="G113" i="71"/>
  <c r="F113" i="71"/>
  <c r="E113" i="71"/>
  <c r="D113" i="71"/>
  <c r="C113" i="71"/>
  <c r="B113" i="71"/>
  <c r="K120" i="70"/>
  <c r="J120" i="70"/>
  <c r="I120" i="70"/>
  <c r="H120" i="70"/>
  <c r="G120" i="70"/>
  <c r="F120" i="70"/>
  <c r="E120" i="70"/>
  <c r="D120" i="70"/>
  <c r="C120" i="70"/>
  <c r="B120" i="70"/>
  <c r="K119" i="70"/>
  <c r="J119" i="70"/>
  <c r="I119" i="70"/>
  <c r="H119" i="70"/>
  <c r="G119" i="70"/>
  <c r="F119" i="70"/>
  <c r="E119" i="70"/>
  <c r="D119" i="70"/>
  <c r="C119" i="70"/>
  <c r="B119" i="70"/>
  <c r="K118" i="70"/>
  <c r="J118" i="70"/>
  <c r="I118" i="70"/>
  <c r="H118" i="70"/>
  <c r="G118" i="70"/>
  <c r="F118" i="70"/>
  <c r="E118" i="70"/>
  <c r="D118" i="70"/>
  <c r="C118" i="70"/>
  <c r="B118" i="70"/>
  <c r="K117" i="70"/>
  <c r="J117" i="70"/>
  <c r="I117" i="70"/>
  <c r="H117" i="70"/>
  <c r="G117" i="70"/>
  <c r="F117" i="70"/>
  <c r="E117" i="70"/>
  <c r="D117" i="70"/>
  <c r="C117" i="70"/>
  <c r="B117" i="70"/>
  <c r="K116" i="70"/>
  <c r="J116" i="70"/>
  <c r="I116" i="70"/>
  <c r="H116" i="70"/>
  <c r="G116" i="70"/>
  <c r="F116" i="70"/>
  <c r="E116" i="70"/>
  <c r="D116" i="70"/>
  <c r="C116" i="70"/>
  <c r="B116" i="70"/>
  <c r="K115" i="70"/>
  <c r="J115" i="70"/>
  <c r="I115" i="70"/>
  <c r="H115" i="70"/>
  <c r="G115" i="70"/>
  <c r="F115" i="70"/>
  <c r="E115" i="70"/>
  <c r="D115" i="70"/>
  <c r="C115" i="70"/>
  <c r="B115" i="70"/>
  <c r="K114" i="70"/>
  <c r="J114" i="70"/>
  <c r="I114" i="70"/>
  <c r="H114" i="70"/>
  <c r="G114" i="70"/>
  <c r="F114" i="70"/>
  <c r="E114" i="70"/>
  <c r="D114" i="70"/>
  <c r="C114" i="70"/>
  <c r="B114" i="70"/>
  <c r="K113" i="70"/>
  <c r="J113" i="70"/>
  <c r="I113" i="70"/>
  <c r="H113" i="70"/>
  <c r="G113" i="70"/>
  <c r="F113" i="70"/>
  <c r="E113" i="70"/>
  <c r="D113" i="70"/>
  <c r="C113" i="70"/>
  <c r="B113" i="70"/>
  <c r="K112" i="70"/>
  <c r="J112" i="70"/>
  <c r="I112" i="70"/>
  <c r="H112" i="70"/>
  <c r="G112" i="70"/>
  <c r="F112" i="70"/>
  <c r="E112" i="70"/>
  <c r="D112" i="70"/>
  <c r="C112" i="70"/>
  <c r="B112" i="70"/>
  <c r="K111" i="70"/>
  <c r="J111" i="70"/>
  <c r="I111" i="70"/>
  <c r="H111" i="70"/>
  <c r="G111" i="70"/>
  <c r="F111" i="70"/>
  <c r="E111" i="70"/>
  <c r="D111" i="70"/>
  <c r="C111" i="70"/>
  <c r="B111" i="70"/>
  <c r="K110" i="70"/>
  <c r="J110" i="70"/>
  <c r="I110" i="70"/>
  <c r="H110" i="70"/>
  <c r="G110" i="70"/>
  <c r="F110" i="70"/>
  <c r="E110" i="70"/>
  <c r="D110" i="70"/>
  <c r="C110" i="70"/>
  <c r="B110" i="70"/>
  <c r="D121" i="69"/>
  <c r="C121" i="69"/>
  <c r="B121" i="69"/>
  <c r="D120" i="69"/>
  <c r="C120" i="69"/>
  <c r="B120" i="69"/>
  <c r="D119" i="69"/>
  <c r="C119" i="69"/>
  <c r="B119" i="69"/>
  <c r="D118" i="69"/>
  <c r="C118" i="69"/>
  <c r="B118" i="69"/>
  <c r="D117" i="69"/>
  <c r="C117" i="69"/>
  <c r="B117" i="69"/>
  <c r="D116" i="69"/>
  <c r="C116" i="69"/>
  <c r="B116" i="69"/>
  <c r="D115" i="69"/>
  <c r="C115" i="69"/>
  <c r="B115" i="69"/>
  <c r="D114" i="69"/>
  <c r="C114" i="69"/>
  <c r="B114" i="69"/>
  <c r="D113" i="69"/>
  <c r="C113" i="69"/>
  <c r="B113" i="69"/>
  <c r="D112" i="69"/>
  <c r="C112" i="69"/>
  <c r="B112" i="69"/>
  <c r="D111" i="69"/>
  <c r="C111" i="69"/>
  <c r="B111" i="69"/>
  <c r="D110" i="69"/>
  <c r="C110" i="69"/>
  <c r="B110" i="69"/>
  <c r="K123" i="68"/>
  <c r="J123" i="68"/>
  <c r="I123" i="68"/>
  <c r="H123" i="68"/>
  <c r="G123" i="68"/>
  <c r="F123" i="68"/>
  <c r="E123" i="68"/>
  <c r="D123" i="68"/>
  <c r="C123" i="68"/>
  <c r="B123" i="68"/>
  <c r="K122" i="68"/>
  <c r="J122" i="68"/>
  <c r="I122" i="68"/>
  <c r="H122" i="68"/>
  <c r="G122" i="68"/>
  <c r="F122" i="68"/>
  <c r="E122" i="68"/>
  <c r="D122" i="68"/>
  <c r="C122" i="68"/>
  <c r="B122" i="68"/>
  <c r="K121" i="68"/>
  <c r="J121" i="68"/>
  <c r="I121" i="68"/>
  <c r="H121" i="68"/>
  <c r="G121" i="68"/>
  <c r="F121" i="68"/>
  <c r="E121" i="68"/>
  <c r="D121" i="68"/>
  <c r="C121" i="68"/>
  <c r="B121" i="68"/>
  <c r="K120" i="68"/>
  <c r="J120" i="68"/>
  <c r="I120" i="68"/>
  <c r="H120" i="68"/>
  <c r="G120" i="68"/>
  <c r="F120" i="68"/>
  <c r="E120" i="68"/>
  <c r="D120" i="68"/>
  <c r="C120" i="68"/>
  <c r="B120" i="68"/>
  <c r="K119" i="68"/>
  <c r="J119" i="68"/>
  <c r="I119" i="68"/>
  <c r="H119" i="68"/>
  <c r="G119" i="68"/>
  <c r="F119" i="68"/>
  <c r="E119" i="68"/>
  <c r="D119" i="68"/>
  <c r="C119" i="68"/>
  <c r="B119" i="68"/>
  <c r="K118" i="68"/>
  <c r="J118" i="68"/>
  <c r="I118" i="68"/>
  <c r="H118" i="68"/>
  <c r="G118" i="68"/>
  <c r="F118" i="68"/>
  <c r="E118" i="68"/>
  <c r="D118" i="68"/>
  <c r="C118" i="68"/>
  <c r="B118" i="68"/>
  <c r="K117" i="68"/>
  <c r="J117" i="68"/>
  <c r="I117" i="68"/>
  <c r="H117" i="68"/>
  <c r="G117" i="68"/>
  <c r="F117" i="68"/>
  <c r="E117" i="68"/>
  <c r="D117" i="68"/>
  <c r="C117" i="68"/>
  <c r="B117" i="68"/>
  <c r="K116" i="68"/>
  <c r="J116" i="68"/>
  <c r="I116" i="68"/>
  <c r="H116" i="68"/>
  <c r="G116" i="68"/>
  <c r="F116" i="68"/>
  <c r="E116" i="68"/>
  <c r="D116" i="68"/>
  <c r="C116" i="68"/>
  <c r="B116" i="68"/>
  <c r="K115" i="68"/>
  <c r="J115" i="68"/>
  <c r="I115" i="68"/>
  <c r="H115" i="68"/>
  <c r="G115" i="68"/>
  <c r="F115" i="68"/>
  <c r="E115" i="68"/>
  <c r="D115" i="68"/>
  <c r="C115" i="68"/>
  <c r="B115" i="68"/>
  <c r="K114" i="68"/>
  <c r="J114" i="68"/>
  <c r="I114" i="68"/>
  <c r="H114" i="68"/>
  <c r="G114" i="68"/>
  <c r="F114" i="68"/>
  <c r="E114" i="68"/>
  <c r="D114" i="68"/>
  <c r="C114" i="68"/>
  <c r="B114" i="68"/>
  <c r="K113" i="68"/>
  <c r="J113" i="68"/>
  <c r="I113" i="68"/>
  <c r="H113" i="68"/>
  <c r="G113" i="68"/>
  <c r="F113" i="68"/>
  <c r="E113" i="68"/>
  <c r="D113" i="68"/>
  <c r="C113" i="68"/>
  <c r="B113" i="68"/>
  <c r="K112" i="68"/>
  <c r="J112" i="68"/>
  <c r="I112" i="68"/>
  <c r="H112" i="68"/>
  <c r="G112" i="68"/>
  <c r="F112" i="68"/>
  <c r="E112" i="68"/>
  <c r="D112" i="68"/>
  <c r="C112" i="68"/>
  <c r="B112" i="68"/>
  <c r="G122" i="67"/>
  <c r="F122" i="67"/>
  <c r="E122" i="67"/>
  <c r="D122" i="67"/>
  <c r="C122" i="67"/>
  <c r="B122" i="67"/>
  <c r="G121" i="67"/>
  <c r="F121" i="67"/>
  <c r="E121" i="67"/>
  <c r="D121" i="67"/>
  <c r="C121" i="67"/>
  <c r="B121" i="67"/>
  <c r="G120" i="67"/>
  <c r="F120" i="67"/>
  <c r="E120" i="67"/>
  <c r="D120" i="67"/>
  <c r="C120" i="67"/>
  <c r="B120" i="67"/>
  <c r="G119" i="67"/>
  <c r="F119" i="67"/>
  <c r="E119" i="67"/>
  <c r="D119" i="67"/>
  <c r="C119" i="67"/>
  <c r="B119" i="67"/>
  <c r="G118" i="67"/>
  <c r="F118" i="67"/>
  <c r="E118" i="67"/>
  <c r="D118" i="67"/>
  <c r="C118" i="67"/>
  <c r="B118" i="67"/>
  <c r="G117" i="67"/>
  <c r="F117" i="67"/>
  <c r="E117" i="67"/>
  <c r="D117" i="67"/>
  <c r="C117" i="67"/>
  <c r="B117" i="67"/>
  <c r="G116" i="67"/>
  <c r="F116" i="67"/>
  <c r="E116" i="67"/>
  <c r="D116" i="67"/>
  <c r="C116" i="67"/>
  <c r="B116" i="67"/>
  <c r="G115" i="67"/>
  <c r="F115" i="67"/>
  <c r="E115" i="67"/>
  <c r="D115" i="67"/>
  <c r="C115" i="67"/>
  <c r="B115" i="67"/>
  <c r="G114" i="67"/>
  <c r="F114" i="67"/>
  <c r="E114" i="67"/>
  <c r="D114" i="67"/>
  <c r="C114" i="67"/>
  <c r="B114" i="67"/>
  <c r="G113" i="67"/>
  <c r="F113" i="67"/>
  <c r="E113" i="67"/>
  <c r="D113" i="67"/>
  <c r="C113" i="67"/>
  <c r="B113" i="67"/>
  <c r="G112" i="67"/>
  <c r="F112" i="67"/>
  <c r="E112" i="67"/>
  <c r="D112" i="67"/>
  <c r="C112" i="67"/>
  <c r="B112" i="67"/>
  <c r="G111" i="67"/>
  <c r="F111" i="67"/>
  <c r="E111" i="67"/>
  <c r="D111" i="67"/>
  <c r="C111" i="67"/>
  <c r="B111" i="67"/>
  <c r="G122" i="66"/>
  <c r="F122" i="66"/>
  <c r="E122" i="66"/>
  <c r="D122" i="66"/>
  <c r="C122" i="66"/>
  <c r="B122" i="66"/>
  <c r="G121" i="66"/>
  <c r="F121" i="66"/>
  <c r="E121" i="66"/>
  <c r="D121" i="66"/>
  <c r="C121" i="66"/>
  <c r="B121" i="66"/>
  <c r="G120" i="66"/>
  <c r="F120" i="66"/>
  <c r="E120" i="66"/>
  <c r="D120" i="66"/>
  <c r="C120" i="66"/>
  <c r="B120" i="66"/>
  <c r="G119" i="66"/>
  <c r="F119" i="66"/>
  <c r="E119" i="66"/>
  <c r="D119" i="66"/>
  <c r="C119" i="66"/>
  <c r="B119" i="66"/>
  <c r="G118" i="66"/>
  <c r="F118" i="66"/>
  <c r="E118" i="66"/>
  <c r="D118" i="66"/>
  <c r="C118" i="66"/>
  <c r="B118" i="66"/>
  <c r="G117" i="66"/>
  <c r="F117" i="66"/>
  <c r="E117" i="66"/>
  <c r="D117" i="66"/>
  <c r="C117" i="66"/>
  <c r="B117" i="66"/>
  <c r="G116" i="66"/>
  <c r="F116" i="66"/>
  <c r="E116" i="66"/>
  <c r="D116" i="66"/>
  <c r="C116" i="66"/>
  <c r="B116" i="66"/>
  <c r="G115" i="66"/>
  <c r="F115" i="66"/>
  <c r="E115" i="66"/>
  <c r="D115" i="66"/>
  <c r="C115" i="66"/>
  <c r="B115" i="66"/>
  <c r="G114" i="66"/>
  <c r="F114" i="66"/>
  <c r="E114" i="66"/>
  <c r="D114" i="66"/>
  <c r="C114" i="66"/>
  <c r="B114" i="66"/>
  <c r="G113" i="66"/>
  <c r="F113" i="66"/>
  <c r="E113" i="66"/>
  <c r="D113" i="66"/>
  <c r="C113" i="66"/>
  <c r="B113" i="66"/>
  <c r="G112" i="66"/>
  <c r="F112" i="66"/>
  <c r="E112" i="66"/>
  <c r="D112" i="66"/>
  <c r="C112" i="66"/>
  <c r="B112" i="66"/>
  <c r="G111" i="66"/>
  <c r="F111" i="66"/>
  <c r="E111" i="66"/>
  <c r="D111" i="66"/>
  <c r="C111" i="66"/>
  <c r="B111" i="66"/>
  <c r="B106" i="67" l="1"/>
  <c r="C106" i="67"/>
  <c r="D106" i="67"/>
  <c r="E106" i="67"/>
  <c r="F106" i="67"/>
  <c r="G106" i="67"/>
  <c r="B107" i="67"/>
  <c r="D107" i="67"/>
  <c r="E107" i="67"/>
  <c r="F107" i="67"/>
  <c r="B108" i="67"/>
  <c r="C108" i="67"/>
  <c r="D108" i="67"/>
  <c r="E108" i="67"/>
  <c r="F108" i="67"/>
  <c r="G108" i="67"/>
  <c r="B109" i="67"/>
  <c r="C109" i="67"/>
  <c r="D109" i="67"/>
  <c r="E109" i="67"/>
  <c r="F109" i="67"/>
  <c r="G109" i="67"/>
  <c r="B110" i="67"/>
  <c r="C110" i="67"/>
  <c r="D110" i="67"/>
  <c r="E110" i="67"/>
  <c r="F110" i="67"/>
  <c r="G110" i="67"/>
  <c r="C106" i="66" l="1"/>
  <c r="D106" i="66"/>
  <c r="E106" i="66"/>
  <c r="F106" i="66"/>
  <c r="G106" i="66"/>
  <c r="C107" i="66"/>
  <c r="D107" i="66"/>
  <c r="E107" i="66"/>
  <c r="F107" i="66"/>
  <c r="G107" i="66"/>
  <c r="C108" i="66"/>
  <c r="D108" i="66"/>
  <c r="E108" i="66"/>
  <c r="F108" i="66"/>
  <c r="G108" i="66"/>
  <c r="C109" i="66"/>
  <c r="D109" i="66"/>
  <c r="E109" i="66"/>
  <c r="F109" i="66"/>
  <c r="G109" i="66"/>
  <c r="C110" i="66"/>
  <c r="D110" i="66"/>
  <c r="E110" i="66"/>
  <c r="F110" i="66"/>
  <c r="G110" i="66"/>
  <c r="B110" i="77"/>
  <c r="C106" i="77"/>
  <c r="D106" i="77"/>
  <c r="E106" i="77"/>
  <c r="F106" i="77"/>
  <c r="G106" i="77"/>
  <c r="H106" i="77"/>
  <c r="I106" i="77"/>
  <c r="J106" i="77"/>
  <c r="C107" i="77"/>
  <c r="D107" i="77"/>
  <c r="E107" i="77"/>
  <c r="F107" i="77"/>
  <c r="G107" i="77"/>
  <c r="H107" i="77"/>
  <c r="I107" i="77"/>
  <c r="J107" i="77"/>
  <c r="C108" i="77"/>
  <c r="D108" i="77"/>
  <c r="E108" i="77"/>
  <c r="F108" i="77"/>
  <c r="G108" i="77"/>
  <c r="H108" i="77"/>
  <c r="I108" i="77"/>
  <c r="J108" i="77"/>
  <c r="C109" i="77"/>
  <c r="D109" i="77"/>
  <c r="E109" i="77"/>
  <c r="F109" i="77"/>
  <c r="G109" i="77"/>
  <c r="H109" i="77"/>
  <c r="I109" i="77"/>
  <c r="J109" i="77"/>
  <c r="C110" i="77"/>
  <c r="D110" i="77"/>
  <c r="E110" i="77"/>
  <c r="F110" i="77"/>
  <c r="G110" i="77"/>
  <c r="H110" i="77"/>
  <c r="I110" i="77"/>
  <c r="J110" i="77"/>
  <c r="B109" i="77"/>
  <c r="B108" i="77"/>
  <c r="B107" i="77"/>
  <c r="B106" i="77"/>
  <c r="C106" i="76"/>
  <c r="D106" i="76"/>
  <c r="E106" i="76"/>
  <c r="F106" i="76"/>
  <c r="G106" i="76"/>
  <c r="C107" i="76"/>
  <c r="D107" i="76"/>
  <c r="E107" i="76"/>
  <c r="F107" i="76"/>
  <c r="G107" i="76"/>
  <c r="C108" i="76"/>
  <c r="D108" i="76"/>
  <c r="E108" i="76"/>
  <c r="F108" i="76"/>
  <c r="G108" i="76"/>
  <c r="C109" i="76"/>
  <c r="D109" i="76"/>
  <c r="E109" i="76"/>
  <c r="F109" i="76"/>
  <c r="G109" i="76"/>
  <c r="C110" i="76"/>
  <c r="D110" i="76"/>
  <c r="E110" i="76"/>
  <c r="F110" i="76"/>
  <c r="G110" i="76"/>
  <c r="B110" i="76"/>
  <c r="B109" i="76"/>
  <c r="B108" i="76"/>
  <c r="B107" i="76"/>
  <c r="B106" i="76"/>
  <c r="C106" i="75"/>
  <c r="D106" i="75"/>
  <c r="E106" i="75"/>
  <c r="F106" i="75"/>
  <c r="G106" i="75"/>
  <c r="H106" i="75"/>
  <c r="C107" i="75"/>
  <c r="D107" i="75"/>
  <c r="E107" i="75"/>
  <c r="F107" i="75"/>
  <c r="G107" i="75"/>
  <c r="H107" i="75"/>
  <c r="C108" i="75"/>
  <c r="D108" i="75"/>
  <c r="E108" i="75"/>
  <c r="F108" i="75"/>
  <c r="G108" i="75"/>
  <c r="H108" i="75"/>
  <c r="C109" i="75"/>
  <c r="D109" i="75"/>
  <c r="E109" i="75"/>
  <c r="F109" i="75"/>
  <c r="G109" i="75"/>
  <c r="H109" i="75"/>
  <c r="C110" i="75"/>
  <c r="D110" i="75"/>
  <c r="E110" i="75"/>
  <c r="F110" i="75"/>
  <c r="G110" i="75"/>
  <c r="H110" i="75"/>
  <c r="B110" i="75"/>
  <c r="B109" i="75"/>
  <c r="B108" i="75"/>
  <c r="B107" i="75"/>
  <c r="B106" i="75"/>
  <c r="C107" i="74"/>
  <c r="D107" i="74"/>
  <c r="E107" i="74"/>
  <c r="F107" i="74"/>
  <c r="G107" i="74"/>
  <c r="H107" i="74"/>
  <c r="I107" i="74"/>
  <c r="J107" i="74"/>
  <c r="K107" i="74"/>
  <c r="L107" i="74"/>
  <c r="M107" i="74"/>
  <c r="N107" i="74"/>
  <c r="O107" i="74"/>
  <c r="P107" i="74"/>
  <c r="Q107" i="74"/>
  <c r="R107" i="74"/>
  <c r="S107" i="74"/>
  <c r="C108" i="74"/>
  <c r="D108" i="74"/>
  <c r="E108" i="74"/>
  <c r="F108" i="74"/>
  <c r="G108" i="74"/>
  <c r="H108" i="74"/>
  <c r="I108" i="74"/>
  <c r="J108" i="74"/>
  <c r="K108" i="74"/>
  <c r="L108" i="74"/>
  <c r="M108" i="74"/>
  <c r="N108" i="74"/>
  <c r="O108" i="74"/>
  <c r="P108" i="74"/>
  <c r="Q108" i="74"/>
  <c r="R108" i="74"/>
  <c r="S108" i="74"/>
  <c r="C109" i="74"/>
  <c r="D109" i="74"/>
  <c r="E109" i="74"/>
  <c r="F109" i="74"/>
  <c r="G109" i="74"/>
  <c r="H109" i="74"/>
  <c r="I109" i="74"/>
  <c r="J109" i="74"/>
  <c r="K109" i="74"/>
  <c r="L109" i="74"/>
  <c r="M109" i="74"/>
  <c r="N109" i="74"/>
  <c r="O109" i="74"/>
  <c r="P109" i="74"/>
  <c r="Q109" i="74"/>
  <c r="R109" i="74"/>
  <c r="S109" i="74"/>
  <c r="C110" i="74"/>
  <c r="D110" i="74"/>
  <c r="E110" i="74"/>
  <c r="F110" i="74"/>
  <c r="G110" i="74"/>
  <c r="H110" i="74"/>
  <c r="I110" i="74"/>
  <c r="J110" i="74"/>
  <c r="K110" i="74"/>
  <c r="L110" i="74"/>
  <c r="M110" i="74"/>
  <c r="N110" i="74"/>
  <c r="O110" i="74"/>
  <c r="P110" i="74"/>
  <c r="Q110" i="74"/>
  <c r="R110" i="74"/>
  <c r="S110" i="74"/>
  <c r="C111" i="74"/>
  <c r="D111" i="74"/>
  <c r="E111" i="74"/>
  <c r="F111" i="74"/>
  <c r="G111" i="74"/>
  <c r="H111" i="74"/>
  <c r="I111" i="74"/>
  <c r="J111" i="74"/>
  <c r="K111" i="74"/>
  <c r="L111" i="74"/>
  <c r="M111" i="74"/>
  <c r="N111" i="74"/>
  <c r="O111" i="74"/>
  <c r="P111" i="74"/>
  <c r="Q111" i="74"/>
  <c r="R111" i="74"/>
  <c r="S111" i="74"/>
  <c r="B111" i="74"/>
  <c r="B110" i="74"/>
  <c r="B109" i="74"/>
  <c r="B108" i="74"/>
  <c r="B107" i="74"/>
  <c r="C107" i="73"/>
  <c r="D107" i="73"/>
  <c r="E107" i="73"/>
  <c r="F107" i="73"/>
  <c r="G107" i="73"/>
  <c r="H107" i="73"/>
  <c r="I107" i="73"/>
  <c r="J107" i="73"/>
  <c r="K107" i="73"/>
  <c r="L107" i="73"/>
  <c r="M107" i="73"/>
  <c r="N107" i="73"/>
  <c r="O107" i="73"/>
  <c r="P107" i="73"/>
  <c r="Q107" i="73"/>
  <c r="R107" i="73"/>
  <c r="S107" i="73"/>
  <c r="C108" i="73"/>
  <c r="D108" i="73"/>
  <c r="E108" i="73"/>
  <c r="F108" i="73"/>
  <c r="G108" i="73"/>
  <c r="H108" i="73"/>
  <c r="I108" i="73"/>
  <c r="J108" i="73"/>
  <c r="K108" i="73"/>
  <c r="L108" i="73"/>
  <c r="M108" i="73"/>
  <c r="N108" i="73"/>
  <c r="O108" i="73"/>
  <c r="P108" i="73"/>
  <c r="Q108" i="73"/>
  <c r="R108" i="73"/>
  <c r="S108" i="73"/>
  <c r="C109" i="73"/>
  <c r="D109" i="73"/>
  <c r="E109" i="73"/>
  <c r="F109" i="73"/>
  <c r="G109" i="73"/>
  <c r="H109" i="73"/>
  <c r="I109" i="73"/>
  <c r="J109" i="73"/>
  <c r="K109" i="73"/>
  <c r="L109" i="73"/>
  <c r="M109" i="73"/>
  <c r="N109" i="73"/>
  <c r="O109" i="73"/>
  <c r="P109" i="73"/>
  <c r="Q109" i="73"/>
  <c r="R109" i="73"/>
  <c r="S109" i="73"/>
  <c r="C110" i="73"/>
  <c r="D110" i="73"/>
  <c r="E110" i="73"/>
  <c r="F110" i="73"/>
  <c r="G110" i="73"/>
  <c r="H110" i="73"/>
  <c r="I110" i="73"/>
  <c r="J110" i="73"/>
  <c r="K110" i="73"/>
  <c r="L110" i="73"/>
  <c r="M110" i="73"/>
  <c r="N110" i="73"/>
  <c r="O110" i="73"/>
  <c r="P110" i="73"/>
  <c r="Q110" i="73"/>
  <c r="R110" i="73"/>
  <c r="S110" i="73"/>
  <c r="C111" i="73"/>
  <c r="D111" i="73"/>
  <c r="E111" i="73"/>
  <c r="F111" i="73"/>
  <c r="G111" i="73"/>
  <c r="H111" i="73"/>
  <c r="I111" i="73"/>
  <c r="J111" i="73"/>
  <c r="K111" i="73"/>
  <c r="L111" i="73"/>
  <c r="M111" i="73"/>
  <c r="N111" i="73"/>
  <c r="O111" i="73"/>
  <c r="P111" i="73"/>
  <c r="Q111" i="73"/>
  <c r="R111" i="73"/>
  <c r="S111" i="73"/>
  <c r="B111" i="73"/>
  <c r="B110" i="73"/>
  <c r="B109" i="73"/>
  <c r="B108" i="73"/>
  <c r="B107" i="73"/>
  <c r="C108" i="71"/>
  <c r="D108" i="71"/>
  <c r="E108" i="71"/>
  <c r="F108" i="71"/>
  <c r="G108" i="71"/>
  <c r="H108" i="71"/>
  <c r="I108" i="71"/>
  <c r="J108" i="71"/>
  <c r="C109" i="71"/>
  <c r="D109" i="71"/>
  <c r="E109" i="71"/>
  <c r="F109" i="71"/>
  <c r="G109" i="71"/>
  <c r="H109" i="71"/>
  <c r="I109" i="71"/>
  <c r="J109" i="71"/>
  <c r="C110" i="71"/>
  <c r="D110" i="71"/>
  <c r="E110" i="71"/>
  <c r="F110" i="71"/>
  <c r="G110" i="71"/>
  <c r="H110" i="71"/>
  <c r="I110" i="71"/>
  <c r="J110" i="71"/>
  <c r="C111" i="71"/>
  <c r="D111" i="71"/>
  <c r="E111" i="71"/>
  <c r="F111" i="71"/>
  <c r="G111" i="71"/>
  <c r="H111" i="71"/>
  <c r="I111" i="71"/>
  <c r="J111" i="71"/>
  <c r="C112" i="71"/>
  <c r="D112" i="71"/>
  <c r="E112" i="71"/>
  <c r="F112" i="71"/>
  <c r="G112" i="71"/>
  <c r="H112" i="71"/>
  <c r="I112" i="71"/>
  <c r="J112" i="71"/>
  <c r="B112" i="71"/>
  <c r="B111" i="71"/>
  <c r="B110" i="71"/>
  <c r="B109" i="71"/>
  <c r="B108" i="71"/>
  <c r="C105" i="70"/>
  <c r="D105" i="70"/>
  <c r="E105" i="70"/>
  <c r="F105" i="70"/>
  <c r="G105" i="70"/>
  <c r="H105" i="70"/>
  <c r="I105" i="70"/>
  <c r="J105" i="70"/>
  <c r="K105" i="70"/>
  <c r="C106" i="70"/>
  <c r="D106" i="70"/>
  <c r="E106" i="70"/>
  <c r="F106" i="70"/>
  <c r="G106" i="70"/>
  <c r="H106" i="70"/>
  <c r="I106" i="70"/>
  <c r="J106" i="70"/>
  <c r="K106" i="70"/>
  <c r="C107" i="70"/>
  <c r="D107" i="70"/>
  <c r="E107" i="70"/>
  <c r="F107" i="70"/>
  <c r="G107" i="70"/>
  <c r="H107" i="70"/>
  <c r="I107" i="70"/>
  <c r="J107" i="70"/>
  <c r="K107" i="70"/>
  <c r="C108" i="70"/>
  <c r="D108" i="70"/>
  <c r="E108" i="70"/>
  <c r="F108" i="70"/>
  <c r="G108" i="70"/>
  <c r="H108" i="70"/>
  <c r="I108" i="70"/>
  <c r="J108" i="70"/>
  <c r="K108" i="70"/>
  <c r="C109" i="70"/>
  <c r="D109" i="70"/>
  <c r="E109" i="70"/>
  <c r="F109" i="70"/>
  <c r="G109" i="70"/>
  <c r="H109" i="70"/>
  <c r="I109" i="70"/>
  <c r="J109" i="70"/>
  <c r="K109" i="70"/>
  <c r="B109" i="70"/>
  <c r="B108" i="70"/>
  <c r="B107" i="70"/>
  <c r="B106" i="70"/>
  <c r="B105" i="70"/>
  <c r="C105" i="69"/>
  <c r="D105" i="69"/>
  <c r="C106" i="69"/>
  <c r="D106" i="69"/>
  <c r="C107" i="69"/>
  <c r="D107" i="69"/>
  <c r="C108" i="69"/>
  <c r="D108" i="69"/>
  <c r="C109" i="69"/>
  <c r="D109" i="69"/>
  <c r="B109" i="69"/>
  <c r="B108" i="69"/>
  <c r="B107" i="69"/>
  <c r="B106" i="69"/>
  <c r="B105" i="69"/>
  <c r="C107" i="68"/>
  <c r="D107" i="68"/>
  <c r="E107" i="68"/>
  <c r="F107" i="68"/>
  <c r="G107" i="68"/>
  <c r="H107" i="68"/>
  <c r="I107" i="68"/>
  <c r="J107" i="68"/>
  <c r="K107" i="68"/>
  <c r="C108" i="68"/>
  <c r="D108" i="68"/>
  <c r="E108" i="68"/>
  <c r="F108" i="68"/>
  <c r="G108" i="68"/>
  <c r="H108" i="68"/>
  <c r="I108" i="68"/>
  <c r="J108" i="68"/>
  <c r="K108" i="68"/>
  <c r="C109" i="68"/>
  <c r="D109" i="68"/>
  <c r="E109" i="68"/>
  <c r="F109" i="68"/>
  <c r="G109" i="68"/>
  <c r="H109" i="68"/>
  <c r="I109" i="68"/>
  <c r="J109" i="68"/>
  <c r="K109" i="68"/>
  <c r="C110" i="68"/>
  <c r="D110" i="68"/>
  <c r="E110" i="68"/>
  <c r="F110" i="68"/>
  <c r="G110" i="68"/>
  <c r="H110" i="68"/>
  <c r="I110" i="68"/>
  <c r="J110" i="68"/>
  <c r="K110" i="68"/>
  <c r="C111" i="68"/>
  <c r="D111" i="68"/>
  <c r="E111" i="68"/>
  <c r="F111" i="68"/>
  <c r="G111" i="68"/>
  <c r="H111" i="68"/>
  <c r="I111" i="68"/>
  <c r="J111" i="68"/>
  <c r="K111" i="68"/>
  <c r="B111" i="68"/>
  <c r="B110" i="68"/>
  <c r="B109" i="68"/>
  <c r="B108" i="68"/>
  <c r="B107" i="68"/>
  <c r="B110" i="66"/>
  <c r="B109" i="66" l="1"/>
  <c r="B108" i="66"/>
  <c r="B107" i="66"/>
  <c r="B106" i="66"/>
  <c r="B20" i="54" l="1"/>
  <c r="E20" i="54" l="1"/>
  <c r="F20" i="54" s="1"/>
  <c r="B19" i="54" l="1"/>
  <c r="D20" i="54" l="1"/>
  <c r="C20" i="54"/>
  <c r="C19" i="54"/>
  <c r="G20" i="54" l="1"/>
  <c r="H20" i="54"/>
  <c r="D19" i="54"/>
  <c r="G19" i="54" s="1"/>
  <c r="E19" i="54" l="1"/>
  <c r="F19" i="54" s="1"/>
  <c r="H19" i="54" l="1"/>
  <c r="C17" i="54" l="1"/>
  <c r="C18" i="54"/>
  <c r="D17" i="54" l="1"/>
  <c r="G17" i="54" s="1"/>
  <c r="D18" i="54"/>
  <c r="G18" i="54" s="1"/>
  <c r="E17" i="54" l="1"/>
  <c r="E18" i="54" l="1"/>
  <c r="B18" i="54"/>
  <c r="H18" i="54" l="1"/>
  <c r="F18" i="54"/>
  <c r="E16" i="54" l="1"/>
  <c r="B17" i="54"/>
  <c r="F17" i="54" l="1"/>
  <c r="H17" i="54"/>
  <c r="B16" i="54" l="1"/>
  <c r="F16" i="54" l="1"/>
  <c r="C16" i="54" l="1"/>
  <c r="D16" i="54"/>
  <c r="G16" i="54" l="1"/>
  <c r="H16" i="54"/>
  <c r="D12" i="54" l="1"/>
  <c r="C15" i="54"/>
  <c r="C11" i="54"/>
  <c r="C7" i="54"/>
  <c r="C3" i="54"/>
  <c r="C12" i="54"/>
  <c r="C4" i="54"/>
  <c r="C13" i="54"/>
  <c r="C9" i="54"/>
  <c r="C5" i="54"/>
  <c r="C8" i="54"/>
  <c r="C14" i="54"/>
  <c r="C10" i="54"/>
  <c r="C6" i="54"/>
  <c r="C2" i="54"/>
  <c r="D13" i="54"/>
  <c r="D14" i="54"/>
  <c r="D15" i="54"/>
  <c r="D4" i="54" l="1"/>
  <c r="G4" i="54" s="1"/>
  <c r="D6" i="54"/>
  <c r="G6" i="54" s="1"/>
  <c r="D5" i="54"/>
  <c r="G5" i="54" s="1"/>
  <c r="D3" i="54"/>
  <c r="G3" i="54" s="1"/>
  <c r="D8" i="54"/>
  <c r="G8" i="54" s="1"/>
  <c r="D9" i="54"/>
  <c r="G9" i="54" s="1"/>
  <c r="D10" i="54"/>
  <c r="G10" i="54" s="1"/>
  <c r="D7" i="54"/>
  <c r="G7" i="54" s="1"/>
  <c r="D2" i="54"/>
  <c r="G2" i="54" s="1"/>
  <c r="D11" i="54"/>
  <c r="G11" i="54" s="1"/>
  <c r="G12" i="54"/>
  <c r="G14" i="54"/>
  <c r="G13" i="54"/>
  <c r="G15" i="54"/>
  <c r="B7" i="54" l="1"/>
  <c r="B10" i="54"/>
  <c r="B2" i="54"/>
  <c r="B12" i="54"/>
  <c r="B8" i="54"/>
  <c r="B4" i="54"/>
  <c r="B11" i="54"/>
  <c r="B3" i="54"/>
  <c r="B14" i="54"/>
  <c r="B6" i="54"/>
  <c r="B13" i="54"/>
  <c r="B9" i="54"/>
  <c r="B5" i="54"/>
  <c r="B15" i="54"/>
  <c r="E10" i="54" l="1"/>
  <c r="E15" i="54"/>
  <c r="E3" i="54"/>
  <c r="E7" i="54"/>
  <c r="E11" i="54"/>
  <c r="E4" i="54"/>
  <c r="E8" i="54"/>
  <c r="E5" i="54"/>
  <c r="E9" i="54"/>
  <c r="E13" i="54"/>
  <c r="E2" i="54"/>
  <c r="E6" i="54"/>
  <c r="E14" i="54"/>
  <c r="E12" i="54"/>
  <c r="H6" i="54" l="1"/>
  <c r="F6" i="54"/>
  <c r="H13" i="54"/>
  <c r="F13" i="54"/>
  <c r="F12" i="54"/>
  <c r="H12" i="54"/>
  <c r="H2" i="54"/>
  <c r="F2" i="54"/>
  <c r="F9" i="54"/>
  <c r="H9" i="54"/>
  <c r="F8" i="54"/>
  <c r="H8" i="54"/>
  <c r="H11" i="54"/>
  <c r="F11" i="54"/>
  <c r="F15" i="54"/>
  <c r="H15" i="54"/>
  <c r="F5" i="54"/>
  <c r="H5" i="54"/>
  <c r="F4" i="54"/>
  <c r="H4" i="54"/>
  <c r="H7" i="54"/>
  <c r="F7" i="54"/>
  <c r="H14" i="54"/>
  <c r="F14" i="54"/>
  <c r="H3" i="54"/>
  <c r="F3" i="54"/>
  <c r="F10" i="54"/>
  <c r="H10" i="54"/>
</calcChain>
</file>

<file path=xl/comments1.xml><?xml version="1.0" encoding="utf-8"?>
<comments xmlns="http://schemas.openxmlformats.org/spreadsheetml/2006/main">
  <authors>
    <author>Larrie LaVoy</author>
  </authors>
  <commentList>
    <comment ref="G1" authorId="0" shapeId="0">
      <text>
        <r>
          <rPr>
            <b/>
            <sz val="8"/>
            <color indexed="81"/>
            <rFont val="Tahoma"/>
            <family val="2"/>
          </rPr>
          <t>Larrie LaVoy:
does not include CAN TBR catches</t>
        </r>
      </text>
    </comment>
  </commentList>
</comments>
</file>

<file path=xl/sharedStrings.xml><?xml version="1.0" encoding="utf-8"?>
<sst xmlns="http://schemas.openxmlformats.org/spreadsheetml/2006/main" count="694" uniqueCount="153">
  <si>
    <t>Year</t>
  </si>
  <si>
    <t>U.S. ISBM</t>
  </si>
  <si>
    <t>U.S. Total</t>
  </si>
  <si>
    <t xml:space="preserve">Can Total </t>
  </si>
  <si>
    <t xml:space="preserve">PSC Total </t>
  </si>
  <si>
    <t>NA</t>
  </si>
  <si>
    <t>Northern British Columbia</t>
  </si>
  <si>
    <t>US AABM</t>
  </si>
  <si>
    <t>CAN AABM</t>
  </si>
  <si>
    <t>CAN ISBM</t>
  </si>
  <si>
    <t xml:space="preserve"> </t>
  </si>
  <si>
    <t>Upper</t>
  </si>
  <si>
    <t>Lower</t>
  </si>
  <si>
    <t>CV</t>
  </si>
  <si>
    <t>Esc</t>
  </si>
  <si>
    <t>Unuk River</t>
  </si>
  <si>
    <t>Chilkat R.</t>
  </si>
  <si>
    <t>Situk River</t>
  </si>
  <si>
    <t>Southeast Alaska Chinook Stocks</t>
  </si>
  <si>
    <t>Table B1.–Southeast Alaska estimates of escapement and CVs of Pacific Salmon Commission Chinook Technical Committee wild Chinook salmon escapement indicator stocks.</t>
  </si>
  <si>
    <t>Table B2.–Transboundary River estimates of escapement and CVs of Pacific Salmon Commission Chinook Technical Committee wild Chinook salmon escapement indicator stocks.</t>
  </si>
  <si>
    <t>Transboundary River Stocks</t>
  </si>
  <si>
    <t>Alsek R.</t>
  </si>
  <si>
    <t>Taku R.</t>
  </si>
  <si>
    <t>Stikine R.</t>
  </si>
  <si>
    <t>Table B3.–Northern British Columbia escapements and terminal runs (t. run) of Pacific Salmon Commission Chinook Technical Committee wild Chinook salmon escapement indicator stocks.</t>
  </si>
  <si>
    <t>Area 4</t>
  </si>
  <si>
    <t>Area 9</t>
  </si>
  <si>
    <t>Nass R.</t>
  </si>
  <si>
    <t>Skeena R.</t>
  </si>
  <si>
    <t>Atnarko R.</t>
  </si>
  <si>
    <t>Rivers</t>
  </si>
  <si>
    <t>t. run</t>
  </si>
  <si>
    <t>Total Esc</t>
  </si>
  <si>
    <t xml:space="preserve"> Total Esc</t>
  </si>
  <si>
    <t>Inlet</t>
  </si>
  <si>
    <t>Table B4.–Southern British Columbia escapements of Pacific Salmon Commission Chinook Technical Committee wild Chinook salmon escapement indicator stocks</t>
  </si>
  <si>
    <t>Lower Strait of Georgia</t>
  </si>
  <si>
    <t>Upper Strait of Georgia</t>
  </si>
  <si>
    <t>Nanaimo</t>
  </si>
  <si>
    <t>Cowichan</t>
  </si>
  <si>
    <t>Phillips</t>
  </si>
  <si>
    <t>Goal</t>
  </si>
  <si>
    <t>SWVI</t>
  </si>
  <si>
    <t>NWVI</t>
  </si>
  <si>
    <t>WCVI</t>
  </si>
  <si>
    <t>Bedwell</t>
  </si>
  <si>
    <t>Megin</t>
  </si>
  <si>
    <t>Moyeha</t>
  </si>
  <si>
    <t>SWVI 3-Stream Index</t>
  </si>
  <si>
    <t>Colonial</t>
  </si>
  <si>
    <t>Artlish</t>
  </si>
  <si>
    <t>Kaouk</t>
  </si>
  <si>
    <t>Tahsish</t>
  </si>
  <si>
    <t>NWVI 4-Stream Index</t>
  </si>
  <si>
    <t>WCVI 14-Stream Index</t>
  </si>
  <si>
    <t>Table B5.– Southwest Vancouver Island 3-stream index, Northwest Vancouver Island 4-stream index, and West Coast Vancouver Island 14-stream index escapements of Pacific Salmon Commission Chinook Technical Committee wild Chinook salmon escapement indicator stocks.</t>
  </si>
  <si>
    <t>Table B6.–Fraser River escapements and terminal runs (t. run) of Pacific Salmon Commission Chinook Technical Committee wild Chinook salmon escapement indicator stocks.</t>
  </si>
  <si>
    <t>Fraser River</t>
  </si>
  <si>
    <t>Fraser</t>
  </si>
  <si>
    <t>Spring</t>
  </si>
  <si>
    <t>Age 1.2</t>
  </si>
  <si>
    <t>Age 1.3</t>
  </si>
  <si>
    <t>Summer</t>
  </si>
  <si>
    <t>Age 0.3</t>
  </si>
  <si>
    <t>Spring/</t>
  </si>
  <si>
    <t>Harrison</t>
  </si>
  <si>
    <t>Table B7.–Puget Sound escapements and terminal runs (t. run) of Pacific Salmon Commission Chinook Technical Committee wild Chinook salmon escapement indicator stocks.</t>
  </si>
  <si>
    <t>Puget Sound (includes hatchery strays in natural escapement unless noted otherwise)</t>
  </si>
  <si>
    <t>Nooksack Spring</t>
  </si>
  <si>
    <t>Skagit River</t>
  </si>
  <si>
    <t>Summer/Fall</t>
  </si>
  <si>
    <t>Stillaguamish River</t>
  </si>
  <si>
    <t>Snohomish River</t>
  </si>
  <si>
    <t>Lake Washington</t>
  </si>
  <si>
    <t>Green River</t>
  </si>
  <si>
    <t>Table B8.–Washington Coast escapements and terminal runs (t. run) of Pacific Salmon Commission Chinook Technical Committee wild Chinook salmon escapement indicator stocks.</t>
  </si>
  <si>
    <t>Washington Coast</t>
  </si>
  <si>
    <t>Hoko</t>
  </si>
  <si>
    <t>Fall</t>
  </si>
  <si>
    <t>Quillayute</t>
  </si>
  <si>
    <t>Hoh</t>
  </si>
  <si>
    <t>Spr/Sum</t>
  </si>
  <si>
    <t>Queets</t>
  </si>
  <si>
    <t>Grays Harbor</t>
  </si>
  <si>
    <t>Table B9.–Mid-Columbia summer, Columbia Fall Chinook below Bonneville Dam, and Columbia Upriver fall Chinook escapements and terminal runs (t. run) of Pacific Salmon Commission Chinook Technical Committee Chinook salmon escapement indicator stocks.</t>
  </si>
  <si>
    <t xml:space="preserve">Mid-Columbia </t>
  </si>
  <si>
    <t>Fall Chinook Below Bonneville</t>
  </si>
  <si>
    <t>Coweeman</t>
  </si>
  <si>
    <t>t.run</t>
  </si>
  <si>
    <t>Table B10.–North Oregon Coastal escapements as estimated via traditional habitat expansion methods and terminal runs (t. run) of Pacific Salmon Commission Chinook Technical Committee wild Chinook salmon escapement indicator stocks.</t>
  </si>
  <si>
    <t>Northern Oregon Coastal</t>
  </si>
  <si>
    <t>Nehalem R.</t>
  </si>
  <si>
    <t>Siletz R.</t>
  </si>
  <si>
    <t>Siuslaw R.</t>
  </si>
  <si>
    <t>Oregon Coastal</t>
  </si>
  <si>
    <t>Umpqua R. S.  Fork</t>
  </si>
  <si>
    <t>Coquille R.</t>
  </si>
  <si>
    <t>pending</t>
  </si>
  <si>
    <r>
      <t>CV</t>
    </r>
    <r>
      <rPr>
        <vertAlign val="superscript"/>
        <sz val="11"/>
        <color theme="1"/>
        <rFont val="Calibri"/>
        <family val="2"/>
      </rPr>
      <t>1</t>
    </r>
  </si>
  <si>
    <r>
      <t>2019</t>
    </r>
    <r>
      <rPr>
        <vertAlign val="superscript"/>
        <sz val="11"/>
        <color theme="1"/>
        <rFont val="Calibri"/>
        <family val="2"/>
      </rPr>
      <t>2</t>
    </r>
  </si>
  <si>
    <r>
      <t xml:space="preserve">1 </t>
    </r>
    <r>
      <rPr>
        <sz val="11"/>
        <color theme="1"/>
        <rFont val="Calibri"/>
        <family val="2"/>
        <scheme val="minor"/>
      </rPr>
      <t>Escapement is enumerated using a weir on the Situk River and CVs are only applicable for years having estimates of sport.</t>
    </r>
  </si>
  <si>
    <r>
      <rPr>
        <vertAlign val="superscript"/>
        <sz val="11"/>
        <color theme="1"/>
        <rFont val="Calibri"/>
        <family val="2"/>
        <scheme val="minor"/>
      </rPr>
      <t>2</t>
    </r>
    <r>
      <rPr>
        <sz val="11"/>
        <color theme="1"/>
        <rFont val="Calibri"/>
        <family val="2"/>
        <scheme val="minor"/>
      </rPr>
      <t xml:space="preserve"> Preliminary data.</t>
    </r>
  </si>
  <si>
    <r>
      <t>Note</t>
    </r>
    <r>
      <rPr>
        <sz val="11"/>
        <color theme="1"/>
        <rFont val="Calibri"/>
        <family val="2"/>
        <scheme val="minor"/>
      </rPr>
      <t>: NA = Not available.</t>
    </r>
  </si>
  <si>
    <r>
      <t>Area 3</t>
    </r>
    <r>
      <rPr>
        <b/>
        <vertAlign val="superscript"/>
        <sz val="11"/>
        <color theme="1"/>
        <rFont val="Calibri"/>
        <family val="2"/>
      </rPr>
      <t>1</t>
    </r>
  </si>
  <si>
    <r>
      <t>Area 8</t>
    </r>
    <r>
      <rPr>
        <b/>
        <vertAlign val="superscript"/>
        <sz val="11"/>
        <color theme="1"/>
        <rFont val="Calibri"/>
        <family val="2"/>
      </rPr>
      <t>2</t>
    </r>
  </si>
  <si>
    <r>
      <t>Above GW</t>
    </r>
    <r>
      <rPr>
        <b/>
        <vertAlign val="superscript"/>
        <sz val="11"/>
        <color theme="1"/>
        <rFont val="Calibri"/>
        <family val="2"/>
      </rPr>
      <t>1</t>
    </r>
  </si>
  <si>
    <r>
      <t>GSI</t>
    </r>
    <r>
      <rPr>
        <b/>
        <vertAlign val="superscript"/>
        <sz val="11"/>
        <color theme="1"/>
        <rFont val="Calibri"/>
        <family val="2"/>
      </rPr>
      <t>3</t>
    </r>
    <r>
      <rPr>
        <b/>
        <sz val="11"/>
        <color theme="1"/>
        <rFont val="Calibri"/>
        <family val="2"/>
      </rPr>
      <t xml:space="preserve"> esc</t>
    </r>
  </si>
  <si>
    <r>
      <t>GSI</t>
    </r>
    <r>
      <rPr>
        <b/>
        <vertAlign val="superscript"/>
        <sz val="11"/>
        <color theme="1"/>
        <rFont val="Calibri"/>
        <family val="2"/>
      </rPr>
      <t>3</t>
    </r>
    <r>
      <rPr>
        <b/>
        <sz val="11"/>
        <color theme="1"/>
        <rFont val="Calibri"/>
        <family val="2"/>
      </rPr>
      <t xml:space="preserve"> SD</t>
    </r>
  </si>
  <si>
    <r>
      <t>Wild</t>
    </r>
    <r>
      <rPr>
        <b/>
        <vertAlign val="superscript"/>
        <sz val="11"/>
        <color theme="1"/>
        <rFont val="Calibri"/>
        <family val="2"/>
      </rPr>
      <t>4</t>
    </r>
  </si>
  <si>
    <t>NA </t>
  </si>
  <si>
    <r>
      <t xml:space="preserve">1 </t>
    </r>
    <r>
      <rPr>
        <sz val="11"/>
        <color theme="1"/>
        <rFont val="Calibri"/>
        <family val="2"/>
        <scheme val="minor"/>
      </rPr>
      <t>GW refers to Gitwinksihlkw, the location of the lower fish wheels on the Nass River used to capture Chinook salmon for the MR estimate .</t>
    </r>
  </si>
  <si>
    <r>
      <rPr>
        <vertAlign val="superscript"/>
        <sz val="11"/>
        <color theme="1"/>
        <rFont val="Calibri"/>
        <family val="2"/>
        <scheme val="minor"/>
      </rPr>
      <t>2</t>
    </r>
    <r>
      <rPr>
        <sz val="11"/>
        <color theme="1"/>
        <rFont val="Calibri"/>
        <family val="2"/>
        <scheme val="minor"/>
      </rPr>
      <t xml:space="preserve"> Estimates prior to 1990 are visual counts, 1990–2000 and 2004–2008 are based on time series calibration, 2001–2003 and 2009–2017 are maximum likelihood estimates based on MR estimates.</t>
    </r>
  </si>
  <si>
    <r>
      <rPr>
        <vertAlign val="superscript"/>
        <sz val="11"/>
        <color theme="1"/>
        <rFont val="Calibri"/>
        <family val="2"/>
        <scheme val="minor"/>
      </rPr>
      <t>3</t>
    </r>
    <r>
      <rPr>
        <sz val="11"/>
        <color theme="1"/>
        <rFont val="Calibri"/>
        <family val="2"/>
        <scheme val="minor"/>
      </rPr>
      <t xml:space="preserve"> Genetic Stock Identification.</t>
    </r>
  </si>
  <si>
    <r>
      <rPr>
        <vertAlign val="superscript"/>
        <sz val="11"/>
        <color theme="1"/>
        <rFont val="Calibri"/>
        <family val="2"/>
        <scheme val="minor"/>
      </rPr>
      <t>4</t>
    </r>
    <r>
      <rPr>
        <sz val="11"/>
        <color theme="1"/>
        <rFont val="Calibri"/>
        <family val="2"/>
        <scheme val="minor"/>
      </rPr>
      <t xml:space="preserve"> Large wild Atnarko Chinook salmon.</t>
    </r>
  </si>
  <si>
    <r>
      <rPr>
        <vertAlign val="superscript"/>
        <sz val="11"/>
        <color theme="1"/>
        <rFont val="Calibri"/>
        <family val="2"/>
        <scheme val="minor"/>
      </rPr>
      <t>5</t>
    </r>
    <r>
      <rPr>
        <sz val="11"/>
        <color theme="1"/>
        <rFont val="Calibri"/>
        <family val="2"/>
        <scheme val="minor"/>
      </rPr>
      <t xml:space="preserve"> The Docee River was dropped as an escapement indicator beginning in 2002 due to an inability to obtain reliable escapement estimates.</t>
    </r>
  </si>
  <si>
    <r>
      <t xml:space="preserve">1 </t>
    </r>
    <r>
      <rPr>
        <sz val="11"/>
        <color theme="1"/>
        <rFont val="Calibri"/>
        <family val="2"/>
        <scheme val="minor"/>
      </rPr>
      <t>Escapement was estimated by MR methods from 1983 to 1985, 2000 to 2002, and 2004 to 2012. All other years are calibrated values that have been estimated using a relationship between MR and peak methods.</t>
    </r>
  </si>
  <si>
    <r>
      <t>Lower Shuswap</t>
    </r>
    <r>
      <rPr>
        <b/>
        <vertAlign val="superscript"/>
        <sz val="11"/>
        <color theme="1"/>
        <rFont val="Calibri"/>
        <family val="2"/>
      </rPr>
      <t>1</t>
    </r>
  </si>
  <si>
    <r>
      <rPr>
        <vertAlign val="superscript"/>
        <sz val="11"/>
        <color theme="1"/>
        <rFont val="Calibri"/>
        <family val="2"/>
        <scheme val="minor"/>
      </rPr>
      <t>3</t>
    </r>
    <r>
      <rPr>
        <sz val="11"/>
        <color theme="1"/>
        <rFont val="Calibri"/>
        <family val="2"/>
        <scheme val="minor"/>
      </rPr>
      <t xml:space="preserve"> Natural-origin spring Chinook salmon isolated from total natural spawners based on carcass mark–sampling details (otolith thermal marks, fin clips, CWTs) and genetic stock identification.</t>
    </r>
  </si>
  <si>
    <r>
      <rPr>
        <vertAlign val="superscript"/>
        <sz val="11"/>
        <color theme="1"/>
        <rFont val="Calibri"/>
        <family val="2"/>
        <scheme val="minor"/>
      </rPr>
      <t>4</t>
    </r>
    <r>
      <rPr>
        <sz val="11"/>
        <color theme="1"/>
        <rFont val="Calibri"/>
        <family val="2"/>
        <scheme val="minor"/>
      </rPr>
      <t xml:space="preserve"> Escapement excludes brood stock collected for supplementation program. Total</t>
    </r>
    <r>
      <rPr>
        <vertAlign val="superscript"/>
        <sz val="11"/>
        <color theme="1"/>
        <rFont val="Calibri"/>
        <family val="2"/>
        <scheme val="minor"/>
      </rPr>
      <t xml:space="preserve"> </t>
    </r>
    <r>
      <rPr>
        <sz val="11"/>
        <color theme="1"/>
        <rFont val="Calibri"/>
        <family val="2"/>
        <scheme val="minor"/>
      </rPr>
      <t>run includes redd count based escapement of all natural spawners, terminal catch, and adult brood stock collected for supplementation and PSC indicator program.</t>
    </r>
  </si>
  <si>
    <r>
      <t>MR esc</t>
    </r>
    <r>
      <rPr>
        <b/>
        <vertAlign val="superscript"/>
        <sz val="11"/>
        <color theme="1"/>
        <rFont val="Calibri"/>
        <family val="2"/>
      </rPr>
      <t>1</t>
    </r>
  </si>
  <si>
    <r>
      <t>Tot Esc</t>
    </r>
    <r>
      <rPr>
        <b/>
        <vertAlign val="superscript"/>
        <sz val="11"/>
        <color theme="1"/>
        <rFont val="Calibri"/>
        <family val="2"/>
      </rPr>
      <t>2</t>
    </r>
  </si>
  <si>
    <r>
      <t>NOR Esc</t>
    </r>
    <r>
      <rPr>
        <b/>
        <vertAlign val="superscript"/>
        <sz val="11"/>
        <color theme="1"/>
        <rFont val="Calibri"/>
        <family val="2"/>
      </rPr>
      <t>3</t>
    </r>
  </si>
  <si>
    <r>
      <t>t. run</t>
    </r>
    <r>
      <rPr>
        <b/>
        <vertAlign val="superscript"/>
        <sz val="11"/>
        <color theme="1"/>
        <rFont val="Calibri"/>
        <family val="2"/>
      </rPr>
      <t>4</t>
    </r>
  </si>
  <si>
    <r>
      <rPr>
        <vertAlign val="superscript"/>
        <sz val="11"/>
        <color theme="1"/>
        <rFont val="Calibri"/>
        <family val="2"/>
        <scheme val="minor"/>
      </rPr>
      <t>1</t>
    </r>
    <r>
      <rPr>
        <sz val="11"/>
        <color theme="1"/>
        <rFont val="Calibri"/>
        <family val="2"/>
        <scheme val="minor"/>
      </rPr>
      <t xml:space="preserve"> Escapement estimated from MR studies conducted with Treaty-related funding. For the Stillaguamish River, 1988-2007 estimates are converted to a tGMR equivalent using a regression relationship derived from ground based and tGMR escapements from the period 2008 to 2016 when both methods were used concurrently.</t>
    </r>
  </si>
  <si>
    <r>
      <rPr>
        <vertAlign val="superscript"/>
        <sz val="11"/>
        <color theme="1"/>
        <rFont val="Calibri"/>
        <family val="2"/>
        <scheme val="minor"/>
      </rPr>
      <t>2</t>
    </r>
    <r>
      <rPr>
        <sz val="11"/>
        <color theme="1"/>
        <rFont val="Calibri"/>
        <family val="2"/>
        <scheme val="minor"/>
      </rPr>
      <t xml:space="preserve"> Estimate of total natural spawners (hatchery + natural) during the spring Chinook salmon escapement accounting period (prior to Oct. 1); includes some early-timed summer/fall Chinook salmon in the south Fork but is assumedly spring Chinook salmon only in the north fork/middle fork Chinook salmon (due to spawn timing differences).</t>
    </r>
  </si>
  <si>
    <r>
      <rPr>
        <vertAlign val="superscript"/>
        <sz val="11"/>
        <color theme="1"/>
        <rFont val="Calibri"/>
        <family val="2"/>
        <scheme val="minor"/>
      </rPr>
      <t>1</t>
    </r>
    <r>
      <rPr>
        <sz val="11"/>
        <color theme="1"/>
        <rFont val="Calibri"/>
        <family val="2"/>
        <scheme val="minor"/>
      </rPr>
      <t xml:space="preserve"> Escapement excludes brood stock for supplementation program. Total</t>
    </r>
    <r>
      <rPr>
        <vertAlign val="superscript"/>
        <sz val="11"/>
        <color theme="1"/>
        <rFont val="Calibri"/>
        <family val="2"/>
        <scheme val="minor"/>
      </rPr>
      <t xml:space="preserve"> </t>
    </r>
    <r>
      <rPr>
        <sz val="11"/>
        <color theme="1"/>
        <rFont val="Calibri"/>
        <family val="2"/>
        <scheme val="minor"/>
      </rPr>
      <t>run includes redd-count-based escapement, terminal catch, and adult brood stock collected for supplementation and PSC indicator program.</t>
    </r>
  </si>
  <si>
    <r>
      <t>Esc</t>
    </r>
    <r>
      <rPr>
        <b/>
        <vertAlign val="superscript"/>
        <sz val="11"/>
        <color theme="1"/>
        <rFont val="Calibri"/>
        <family val="2"/>
      </rPr>
      <t>1</t>
    </r>
  </si>
  <si>
    <r>
      <t xml:space="preserve">1 </t>
    </r>
    <r>
      <rPr>
        <sz val="11"/>
        <color theme="1"/>
        <rFont val="Calibri"/>
        <family val="2"/>
        <scheme val="minor"/>
      </rPr>
      <t>Based on a S-R analysis of model data which included both hatchery and wild fish, an interim goal of 12,143 adult Mid-Columbia Summers at Rock Island Dam was developed. For consistency with the goal, the escapement time series reported here is total adult Rock Island Dam count. The terminal run is that reported for Upriver Summer Chinook in the Joint Staffs Reports as the Bonneville Dam Count plus catch in lower river fisheries</t>
    </r>
    <r>
      <rPr>
        <i/>
        <sz val="11"/>
        <color theme="1"/>
        <rFont val="Calibri"/>
        <family val="2"/>
        <scheme val="minor"/>
      </rPr>
      <t>.</t>
    </r>
  </si>
  <si>
    <r>
      <t xml:space="preserve">2 </t>
    </r>
    <r>
      <rPr>
        <sz val="11"/>
        <color theme="1"/>
        <rFont val="Calibri"/>
        <family val="2"/>
        <scheme val="minor"/>
      </rPr>
      <t>This is the number of naturally spawning adult fish in the Lewis River. The terminal run given is the escapement plus the Lewis River sport catch of wild adults.</t>
    </r>
  </si>
  <si>
    <r>
      <t>Summers</t>
    </r>
    <r>
      <rPr>
        <b/>
        <vertAlign val="superscript"/>
        <sz val="11"/>
        <color theme="1"/>
        <rFont val="Calibri"/>
        <family val="2"/>
      </rPr>
      <t>1</t>
    </r>
  </si>
  <si>
    <r>
      <t>Lewis River</t>
    </r>
    <r>
      <rPr>
        <b/>
        <vertAlign val="superscript"/>
        <sz val="11"/>
        <color theme="1"/>
        <rFont val="Calibri"/>
        <family val="2"/>
      </rPr>
      <t>2</t>
    </r>
  </si>
  <si>
    <r>
      <t>Upriver Brights</t>
    </r>
    <r>
      <rPr>
        <b/>
        <vertAlign val="superscript"/>
        <sz val="11"/>
        <color theme="1"/>
        <rFont val="Calibri"/>
        <family val="2"/>
      </rPr>
      <t>4</t>
    </r>
  </si>
  <si>
    <t>Table B11.–Oregon Coastal escapements and terminal runs (t. run) as estimated by MR calibrated indexes of Pacific Salmon Commission Chinook Technical Committee wild Chinook salmon escapement indicator stocks. Estimates presented in boldface represent estimates generated from direct MR studies.</t>
  </si>
  <si>
    <t>1975-1978</t>
  </si>
  <si>
    <t>1979-1984</t>
  </si>
  <si>
    <t>1985-1995</t>
  </si>
  <si>
    <t>1996-1998</t>
  </si>
  <si>
    <t>1999-2008</t>
  </si>
  <si>
    <t>Upper table has year-by-year historic data</t>
  </si>
  <si>
    <t>Lower  table has averages for historic data, and recent data listed year-by-year (this table is used in the C&amp;E report)</t>
  </si>
  <si>
    <t>Table of Contents</t>
  </si>
  <si>
    <t>1976-1978</t>
  </si>
  <si>
    <r>
      <t>Nicola</t>
    </r>
    <r>
      <rPr>
        <b/>
        <vertAlign val="superscript"/>
        <sz val="11"/>
        <color theme="1"/>
        <rFont val="Calibri"/>
        <family val="2"/>
      </rPr>
      <t>2</t>
    </r>
  </si>
  <si>
    <r>
      <t>Chilcotin</t>
    </r>
    <r>
      <rPr>
        <b/>
        <vertAlign val="superscript"/>
        <sz val="11"/>
        <color theme="1"/>
        <rFont val="Calibri"/>
        <family val="2"/>
      </rPr>
      <t>3</t>
    </r>
  </si>
  <si>
    <r>
      <t>Chilko</t>
    </r>
    <r>
      <rPr>
        <b/>
        <vertAlign val="superscript"/>
        <sz val="11"/>
        <color theme="1"/>
        <rFont val="Calibri"/>
        <family val="2"/>
      </rPr>
      <t>4</t>
    </r>
  </si>
  <si>
    <r>
      <t xml:space="preserve">2 </t>
    </r>
    <r>
      <rPr>
        <sz val="11"/>
        <color theme="1"/>
        <rFont val="Calibri"/>
        <family val="2"/>
        <scheme val="minor"/>
      </rPr>
      <t xml:space="preserve">Escapement was estimated by MR methods from 1995 to 2020. All other years were calibrated values that have been estimated using a relationship between MR and peak methods. </t>
    </r>
  </si>
  <si>
    <r>
      <t xml:space="preserve">4 </t>
    </r>
    <r>
      <rPr>
        <sz val="11"/>
        <color theme="1"/>
        <rFont val="Calibri"/>
        <family val="2"/>
        <scheme val="minor"/>
      </rPr>
      <t>Escapement was estimated by MR methods from 2010 to 2018 and in 2020. All other years were calibrated values that have been estimated using a relationship between MR and peak methods.</t>
    </r>
  </si>
  <si>
    <r>
      <t xml:space="preserve">3 </t>
    </r>
    <r>
      <rPr>
        <sz val="11"/>
        <color theme="1"/>
        <rFont val="Calibri"/>
        <family val="2"/>
        <scheme val="minor"/>
      </rPr>
      <t>Escapement was estimated by electronic counts in 2008, 2009, 2012, 2020. All other years were calibrated values that have been estimated using a relationship between electronic counts and peak methods.</t>
    </r>
  </si>
  <si>
    <r>
      <rPr>
        <vertAlign val="superscript"/>
        <sz val="11"/>
        <color theme="1"/>
        <rFont val="Calibri"/>
        <family val="2"/>
        <scheme val="minor"/>
      </rPr>
      <t>1</t>
    </r>
    <r>
      <rPr>
        <sz val="11"/>
        <color theme="1"/>
        <rFont val="Calibri"/>
        <family val="2"/>
        <scheme val="minor"/>
      </rPr>
      <t xml:space="preserve"> The escapement methodology changed for the WCVI streams in 1995, and the earlier estimates have not been calibrated.</t>
    </r>
  </si>
  <si>
    <t>Hello - to help navigate these tables, please note that for most of the tables there are two sets in each tab that is delineated by a black row.  The 'upper' table is where all the raw data is entered, and lists every year since ~ 1975 row by row.
The 'lower' table - found under the separating black row - is the summary table from the 2022 C&amp;E report.  This table includes averages of data from past years, and contains the data from a number of more current years.</t>
  </si>
  <si>
    <r>
      <t>Columbia Upriver Brights</t>
    </r>
    <r>
      <rPr>
        <b/>
        <vertAlign val="superscript"/>
        <sz val="11"/>
        <color theme="1"/>
        <rFont val="Calibri"/>
        <family val="2"/>
      </rPr>
      <t>3</t>
    </r>
  </si>
  <si>
    <r>
      <t xml:space="preserve">3 </t>
    </r>
    <r>
      <rPr>
        <sz val="11"/>
        <color theme="1"/>
        <rFont val="Calibri"/>
        <family val="2"/>
        <scheme val="minor"/>
      </rPr>
      <t>In 2002, the CRFMP escapement goal of 40,000 was agreed to by the CTC. The 2018 CRFMP states a management goal of 46,000 and an escapement goal of 43,500. Escapement numbers given are McNary adult dam count minus adult sport and broodstock above the dam. The terminal run is the Columbia River mouth terminal run of Upriver Brights minus the Deschutes River fall chinook terminal run.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</si>
</sst>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_(* #,##0_);_(* \(#,##0\);_(* &quot;-&quot;??_);_(@_)"/>
    <numFmt numFmtId="165" formatCode="General_)"/>
  </numFmts>
  <fonts count="56" x14ac:knownFonts="1">
    <font>
      <sz val="11"/>
      <color theme="1"/>
      <name val="Calibri"/>
      <family val="2"/>
      <scheme val="minor"/>
    </font>
    <font>
      <sz val="11"/>
      <color theme="1"/>
      <name val="Calibri"/>
      <family val="2"/>
    </font>
    <font>
      <vertAlign val="superscript"/>
      <sz val="11"/>
      <color theme="1"/>
      <name val="Calibri"/>
      <family val="2"/>
      <scheme val="minor"/>
    </font>
    <font>
      <sz val="11"/>
      <color theme="1"/>
      <name val="Calibri"/>
      <family val="2"/>
      <scheme val="minor"/>
    </font>
    <font>
      <b/>
      <sz val="8"/>
      <color indexed="81"/>
      <name val="Tahoma"/>
      <family val="2"/>
    </font>
    <font>
      <sz val="10"/>
      <name val="Arial"/>
      <family val="2"/>
    </font>
    <font>
      <sz val="11"/>
      <color theme="1"/>
      <name val="Arial"/>
      <family val="2"/>
    </font>
    <font>
      <sz val="11"/>
      <color theme="0"/>
      <name val="Arial"/>
      <family val="2"/>
    </font>
    <font>
      <sz val="11"/>
      <color rgb="FF9C0006"/>
      <name val="Arial"/>
      <family val="2"/>
    </font>
    <font>
      <b/>
      <sz val="11"/>
      <color rgb="FFFA7D00"/>
      <name val="Arial"/>
      <family val="2"/>
    </font>
    <font>
      <b/>
      <sz val="11"/>
      <color theme="0"/>
      <name val="Arial"/>
      <family val="2"/>
    </font>
    <font>
      <i/>
      <sz val="11"/>
      <color rgb="FF7F7F7F"/>
      <name val="Arial"/>
      <family val="2"/>
    </font>
    <font>
      <sz val="11"/>
      <color rgb="FF006100"/>
      <name val="Arial"/>
      <family val="2"/>
    </font>
    <font>
      <b/>
      <sz val="15"/>
      <color theme="3"/>
      <name val="Arial"/>
      <family val="2"/>
    </font>
    <font>
      <b/>
      <sz val="13"/>
      <color theme="3"/>
      <name val="Arial"/>
      <family val="2"/>
    </font>
    <font>
      <b/>
      <sz val="11"/>
      <color theme="3"/>
      <name val="Arial"/>
      <family val="2"/>
    </font>
    <font>
      <sz val="11"/>
      <color rgb="FF3F3F76"/>
      <name val="Arial"/>
      <family val="2"/>
    </font>
    <font>
      <sz val="11"/>
      <color rgb="FFFA7D00"/>
      <name val="Arial"/>
      <family val="2"/>
    </font>
    <font>
      <sz val="11"/>
      <color rgb="FF9C6500"/>
      <name val="Arial"/>
      <family val="2"/>
    </font>
    <font>
      <sz val="10"/>
      <name val="Courier"/>
      <family val="3"/>
    </font>
    <font>
      <b/>
      <sz val="11"/>
      <color rgb="FF3F3F3F"/>
      <name val="Arial"/>
      <family val="2"/>
    </font>
    <font>
      <b/>
      <sz val="11"/>
      <color theme="1"/>
      <name val="Arial"/>
      <family val="2"/>
    </font>
    <font>
      <sz val="11"/>
      <color rgb="FFFF0000"/>
      <name val="Arial"/>
      <family val="2"/>
    </font>
    <font>
      <sz val="11"/>
      <color rgb="FFFF0000"/>
      <name val="Calibri"/>
      <family val="2"/>
      <scheme val="minor"/>
    </font>
    <font>
      <b/>
      <sz val="12"/>
      <color theme="1"/>
      <name val="Calibri"/>
      <family val="2"/>
      <scheme val="minor"/>
    </font>
    <font>
      <b/>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name val="Arial"/>
      <family val="2"/>
    </font>
    <font>
      <vertAlign val="superscript"/>
      <sz val="11"/>
      <color theme="1"/>
      <name val="Calibri"/>
      <family val="2"/>
    </font>
    <font>
      <b/>
      <sz val="11"/>
      <color theme="1"/>
      <name val="Calibri"/>
      <family val="2"/>
    </font>
    <font>
      <b/>
      <vertAlign val="superscript"/>
      <sz val="11"/>
      <color theme="1"/>
      <name val="Calibri"/>
      <family val="2"/>
    </font>
    <font>
      <sz val="12"/>
      <name val="Times New Roman"/>
      <family val="1"/>
    </font>
    <font>
      <i/>
      <sz val="11"/>
      <color theme="1"/>
      <name val="Calibri"/>
      <family val="2"/>
      <scheme val="minor"/>
    </font>
    <font>
      <b/>
      <i/>
      <sz val="11"/>
      <color theme="1"/>
      <name val="Calibri"/>
      <family val="2"/>
    </font>
    <font>
      <sz val="11"/>
      <color rgb="FF000000"/>
      <name val="Calibri"/>
      <family val="2"/>
      <scheme val="minor"/>
    </font>
    <font>
      <i/>
      <sz val="12"/>
      <name val="Times New Roman"/>
      <family val="1"/>
    </font>
    <font>
      <b/>
      <sz val="18"/>
      <color theme="1"/>
      <name val="Calibri"/>
      <family val="2"/>
      <scheme val="minor"/>
    </font>
    <font>
      <u/>
      <sz val="11"/>
      <color theme="10"/>
      <name val="Calibri"/>
      <family val="2"/>
      <scheme val="minor"/>
    </font>
    <font>
      <sz val="8"/>
      <name val="Calibri"/>
      <family val="2"/>
      <scheme val="minor"/>
    </font>
    <font>
      <sz val="11"/>
      <color rgb="FF000000"/>
      <name val="Calibri"/>
      <family val="2"/>
    </font>
    <font>
      <b/>
      <sz val="11"/>
      <color rgb="FF000000"/>
      <name val="Calibri"/>
      <family val="2"/>
    </font>
    <font>
      <sz val="11"/>
      <name val="Calibri"/>
      <family val="2"/>
      <scheme val="minor"/>
    </font>
    <font>
      <sz val="11"/>
      <name val="Calibri"/>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6795556505021"/>
        <bgColor indexed="64"/>
      </patternFill>
    </fill>
    <fill>
      <patternFill patternType="solid">
        <fgColor theme="0"/>
        <bgColor indexed="64"/>
      </patternFill>
    </fill>
    <fill>
      <patternFill patternType="solid">
        <fgColor theme="1"/>
        <bgColor indexed="64"/>
      </patternFill>
    </fill>
    <fill>
      <patternFill patternType="solid">
        <fgColor rgb="FFFFFFCC"/>
        <bgColor indexed="64"/>
      </patternFill>
    </fill>
    <fill>
      <patternFill patternType="solid">
        <fgColor rgb="FFFFFFFF"/>
        <bgColor rgb="FF000000"/>
      </patternFill>
    </fill>
    <fill>
      <patternFill patternType="solid">
        <fgColor theme="0" tint="-4.9989318521683403E-2"/>
        <bgColor indexed="64"/>
      </patternFill>
    </fill>
  </fills>
  <borders count="45">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medium">
        <color indexed="64"/>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medium">
        <color indexed="64"/>
      </right>
      <top/>
      <bottom style="thick">
        <color indexed="64"/>
      </bottom>
      <diagonal/>
    </border>
    <border>
      <left style="medium">
        <color indexed="64"/>
      </left>
      <right style="medium">
        <color indexed="64"/>
      </right>
      <top/>
      <bottom style="thick">
        <color indexed="64"/>
      </bottom>
      <diagonal/>
    </border>
    <border>
      <left style="medium">
        <color rgb="FF000000"/>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top/>
      <bottom style="medium">
        <color indexed="64"/>
      </bottom>
      <diagonal/>
    </border>
    <border>
      <left/>
      <right style="medium">
        <color rgb="FF000000"/>
      </right>
      <top style="medium">
        <color indexed="64"/>
      </top>
      <bottom/>
      <diagonal/>
    </border>
    <border>
      <left style="medium">
        <color indexed="64"/>
      </left>
      <right/>
      <top/>
      <bottom/>
      <diagonal/>
    </border>
    <border>
      <left/>
      <right style="medium">
        <color rgb="FF000000"/>
      </right>
      <top/>
      <bottom/>
      <diagonal/>
    </border>
    <border>
      <left/>
      <right style="medium">
        <color rgb="FF000000"/>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thick">
        <color indexed="64"/>
      </bottom>
      <diagonal/>
    </border>
    <border>
      <left/>
      <right style="medium">
        <color indexed="64"/>
      </right>
      <top style="medium">
        <color indexed="64"/>
      </top>
      <bottom style="thick">
        <color indexed="64"/>
      </bottom>
      <diagonal/>
    </border>
    <border>
      <left style="medium">
        <color rgb="FF000000"/>
      </left>
      <right/>
      <top/>
      <bottom/>
      <diagonal/>
    </border>
    <border>
      <left style="medium">
        <color rgb="FF000000"/>
      </left>
      <right/>
      <top style="medium">
        <color indexed="64"/>
      </top>
      <bottom/>
      <diagonal/>
    </border>
  </borders>
  <cellStyleXfs count="127">
    <xf numFmtId="0" fontId="0" fillId="0" borderId="0"/>
    <xf numFmtId="43" fontId="3" fillId="0" borderId="0" applyFont="0" applyFill="0" applyBorder="0" applyAlignment="0" applyProtection="0"/>
    <xf numFmtId="0" fontId="3" fillId="0" borderId="0"/>
    <xf numFmtId="0" fontId="6" fillId="10" borderId="0" applyNumberFormat="0" applyBorder="0" applyAlignment="0" applyProtection="0"/>
    <xf numFmtId="0" fontId="6" fillId="14"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11" borderId="0" applyNumberFormat="0" applyBorder="0" applyAlignment="0" applyProtection="0"/>
    <xf numFmtId="0" fontId="6" fillId="15" borderId="0" applyNumberFormat="0" applyBorder="0" applyAlignment="0" applyProtection="0"/>
    <xf numFmtId="0" fontId="6" fillId="19" borderId="0" applyNumberFormat="0" applyBorder="0" applyAlignment="0" applyProtection="0"/>
    <xf numFmtId="0" fontId="6" fillId="23" borderId="0" applyNumberFormat="0" applyBorder="0" applyAlignment="0" applyProtection="0"/>
    <xf numFmtId="0" fontId="6" fillId="27" borderId="0" applyNumberFormat="0" applyBorder="0" applyAlignment="0" applyProtection="0"/>
    <xf numFmtId="0" fontId="6" fillId="31"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8" fillId="3" borderId="0" applyNumberFormat="0" applyBorder="0" applyAlignment="0" applyProtection="0"/>
    <xf numFmtId="0" fontId="9" fillId="6" borderId="15" applyNumberFormat="0" applyAlignment="0" applyProtection="0"/>
    <xf numFmtId="0" fontId="10" fillId="7" borderId="18" applyNumberFormat="0" applyAlignment="0" applyProtection="0"/>
    <xf numFmtId="43" fontId="5" fillId="0" borderId="0" applyFont="0" applyFill="0" applyBorder="0" applyAlignment="0" applyProtection="0"/>
    <xf numFmtId="0" fontId="11" fillId="0" borderId="0" applyNumberFormat="0" applyFill="0" applyBorder="0" applyAlignment="0" applyProtection="0"/>
    <xf numFmtId="0" fontId="12" fillId="2" borderId="0" applyNumberFormat="0" applyBorder="0" applyAlignment="0" applyProtection="0"/>
    <xf numFmtId="0" fontId="13" fillId="0" borderId="12" applyNumberFormat="0" applyFill="0" applyAlignment="0" applyProtection="0"/>
    <xf numFmtId="0" fontId="14" fillId="0" borderId="13" applyNumberFormat="0" applyFill="0" applyAlignment="0" applyProtection="0"/>
    <xf numFmtId="0" fontId="15" fillId="0" borderId="14" applyNumberFormat="0" applyFill="0" applyAlignment="0" applyProtection="0"/>
    <xf numFmtId="0" fontId="15" fillId="0" borderId="0" applyNumberFormat="0" applyFill="0" applyBorder="0" applyAlignment="0" applyProtection="0"/>
    <xf numFmtId="0" fontId="16" fillId="5" borderId="15" applyNumberFormat="0" applyAlignment="0" applyProtection="0"/>
    <xf numFmtId="0" fontId="17" fillId="0" borderId="17" applyNumberFormat="0" applyFill="0" applyAlignment="0" applyProtection="0"/>
    <xf numFmtId="0" fontId="18" fillId="4" borderId="0" applyNumberFormat="0" applyBorder="0" applyAlignment="0" applyProtection="0"/>
    <xf numFmtId="0" fontId="5" fillId="0" borderId="0"/>
    <xf numFmtId="165" fontId="19" fillId="0" borderId="0"/>
    <xf numFmtId="0" fontId="6" fillId="0" borderId="0"/>
    <xf numFmtId="0" fontId="3" fillId="0" borderId="0"/>
    <xf numFmtId="0" fontId="5" fillId="0" borderId="0"/>
    <xf numFmtId="165" fontId="19" fillId="0" borderId="0"/>
    <xf numFmtId="165" fontId="5" fillId="0" borderId="0"/>
    <xf numFmtId="165" fontId="19" fillId="0" borderId="0"/>
    <xf numFmtId="0" fontId="6" fillId="8" borderId="19" applyNumberFormat="0" applyFont="0" applyAlignment="0" applyProtection="0"/>
    <xf numFmtId="0" fontId="20" fillId="6" borderId="16" applyNumberFormat="0" applyAlignment="0" applyProtection="0"/>
    <xf numFmtId="9" fontId="5" fillId="0" borderId="0" applyFont="0" applyFill="0" applyBorder="0" applyAlignment="0" applyProtection="0"/>
    <xf numFmtId="0" fontId="21" fillId="0" borderId="20" applyNumberFormat="0" applyFill="0" applyAlignment="0" applyProtection="0"/>
    <xf numFmtId="0" fontId="22" fillId="0" borderId="0" applyNumberFormat="0" applyFill="0" applyBorder="0" applyAlignment="0" applyProtection="0"/>
    <xf numFmtId="0" fontId="26" fillId="0" borderId="0" applyNumberFormat="0" applyFill="0" applyBorder="0" applyAlignment="0" applyProtection="0"/>
    <xf numFmtId="0" fontId="27" fillId="0" borderId="12" applyNumberFormat="0" applyFill="0" applyAlignment="0" applyProtection="0"/>
    <xf numFmtId="0" fontId="28" fillId="0" borderId="13" applyNumberFormat="0" applyFill="0" applyAlignment="0" applyProtection="0"/>
    <xf numFmtId="0" fontId="29" fillId="0" borderId="14" applyNumberFormat="0" applyFill="0" applyAlignment="0" applyProtection="0"/>
    <xf numFmtId="0" fontId="29" fillId="0" borderId="0" applyNumberFormat="0" applyFill="0" applyBorder="0" applyAlignment="0" applyProtection="0"/>
    <xf numFmtId="0" fontId="30" fillId="2" borderId="0" applyNumberFormat="0" applyBorder="0" applyAlignment="0" applyProtection="0"/>
    <xf numFmtId="0" fontId="31" fillId="3" borderId="0" applyNumberFormat="0" applyBorder="0" applyAlignment="0" applyProtection="0"/>
    <xf numFmtId="0" fontId="32" fillId="4" borderId="0" applyNumberFormat="0" applyBorder="0" applyAlignment="0" applyProtection="0"/>
    <xf numFmtId="0" fontId="33" fillId="5" borderId="15" applyNumberFormat="0" applyAlignment="0" applyProtection="0"/>
    <xf numFmtId="0" fontId="34" fillId="6" borderId="16" applyNumberFormat="0" applyAlignment="0" applyProtection="0"/>
    <xf numFmtId="0" fontId="35" fillId="6" borderId="15" applyNumberFormat="0" applyAlignment="0" applyProtection="0"/>
    <xf numFmtId="0" fontId="36" fillId="0" borderId="17" applyNumberFormat="0" applyFill="0" applyAlignment="0" applyProtection="0"/>
    <xf numFmtId="0" fontId="37" fillId="7" borderId="18" applyNumberFormat="0" applyAlignment="0" applyProtection="0"/>
    <xf numFmtId="0" fontId="23" fillId="0" borderId="0" applyNumberFormat="0" applyFill="0" applyBorder="0" applyAlignment="0" applyProtection="0"/>
    <xf numFmtId="0" fontId="38" fillId="0" borderId="0" applyNumberFormat="0" applyFill="0" applyBorder="0" applyAlignment="0" applyProtection="0"/>
    <xf numFmtId="0" fontId="25" fillId="0" borderId="20" applyNumberFormat="0" applyFill="0" applyAlignment="0" applyProtection="0"/>
    <xf numFmtId="0" fontId="39"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9" fillId="12" borderId="0" applyNumberFormat="0" applyBorder="0" applyAlignment="0" applyProtection="0"/>
    <xf numFmtId="0" fontId="39"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9" fillId="16" borderId="0" applyNumberFormat="0" applyBorder="0" applyAlignment="0" applyProtection="0"/>
    <xf numFmtId="0" fontId="39"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9" fillId="24" borderId="0" applyNumberFormat="0" applyBorder="0" applyAlignment="0" applyProtection="0"/>
    <xf numFmtId="0" fontId="39"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9" fillId="28" borderId="0" applyNumberFormat="0" applyBorder="0" applyAlignment="0" applyProtection="0"/>
    <xf numFmtId="0" fontId="39"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9" fillId="32" borderId="0" applyNumberFormat="0" applyBorder="0" applyAlignment="0" applyProtection="0"/>
    <xf numFmtId="0" fontId="40" fillId="0" borderId="0"/>
    <xf numFmtId="0" fontId="3" fillId="0" borderId="0"/>
    <xf numFmtId="0" fontId="3" fillId="8" borderId="19" applyNumberFormat="0" applyFont="0" applyAlignment="0" applyProtection="0"/>
    <xf numFmtId="0" fontId="5" fillId="0" borderId="0"/>
    <xf numFmtId="0" fontId="3" fillId="0" borderId="0"/>
    <xf numFmtId="0" fontId="3" fillId="8" borderId="1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8" borderId="1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44" fillId="0" borderId="0"/>
    <xf numFmtId="0" fontId="50" fillId="0" borderId="0" applyNumberFormat="0" applyFill="0" applyBorder="0" applyAlignment="0" applyProtection="0"/>
  </cellStyleXfs>
  <cellXfs count="195">
    <xf numFmtId="0" fontId="0" fillId="0" borderId="0" xfId="0"/>
    <xf numFmtId="0" fontId="24" fillId="33" borderId="5" xfId="0" applyFont="1" applyFill="1" applyBorder="1" applyAlignment="1">
      <alignment horizontal="center" vertical="center"/>
    </xf>
    <xf numFmtId="0" fontId="24" fillId="33" borderId="2" xfId="0" applyFont="1" applyFill="1" applyBorder="1" applyAlignment="1">
      <alignment horizontal="center" vertical="center" wrapText="1"/>
    </xf>
    <xf numFmtId="0" fontId="24" fillId="33" borderId="10" xfId="0" applyFont="1" applyFill="1" applyBorder="1" applyAlignment="1">
      <alignment horizontal="center" vertical="center" wrapText="1"/>
    </xf>
    <xf numFmtId="164" fontId="0" fillId="0" borderId="0" xfId="1" applyNumberFormat="1" applyFont="1"/>
    <xf numFmtId="0" fontId="0" fillId="34" borderId="0" xfId="0" applyFont="1" applyFill="1"/>
    <xf numFmtId="0" fontId="0" fillId="34" borderId="0" xfId="0" applyNumberFormat="1" applyFont="1" applyFill="1"/>
    <xf numFmtId="0" fontId="2" fillId="34" borderId="0" xfId="0" applyNumberFormat="1" applyFont="1" applyFill="1" applyAlignment="1">
      <alignment vertical="center"/>
    </xf>
    <xf numFmtId="3" fontId="0" fillId="34" borderId="0" xfId="0" applyNumberFormat="1" applyFont="1" applyFill="1"/>
    <xf numFmtId="3" fontId="42" fillId="34" borderId="8" xfId="0" applyNumberFormat="1" applyFont="1" applyFill="1" applyBorder="1" applyAlignment="1">
      <alignment horizontal="center" vertical="center" wrapText="1"/>
    </xf>
    <xf numFmtId="3" fontId="42" fillId="34" borderId="4" xfId="0" applyNumberFormat="1" applyFont="1" applyFill="1" applyBorder="1" applyAlignment="1">
      <alignment horizontal="center" vertical="center" wrapText="1"/>
    </xf>
    <xf numFmtId="0" fontId="2" fillId="34" borderId="0" xfId="0" applyNumberFormat="1" applyFont="1" applyFill="1"/>
    <xf numFmtId="3" fontId="1" fillId="34" borderId="4" xfId="0" applyNumberFormat="1" applyFont="1" applyFill="1" applyBorder="1" applyAlignment="1">
      <alignment horizontal="right" vertical="center" wrapText="1"/>
    </xf>
    <xf numFmtId="3" fontId="1" fillId="34" borderId="4" xfId="0" applyNumberFormat="1" applyFont="1" applyFill="1" applyBorder="1" applyAlignment="1">
      <alignment vertical="center" wrapText="1"/>
    </xf>
    <xf numFmtId="0" fontId="1" fillId="34" borderId="7" xfId="0" applyNumberFormat="1" applyFont="1" applyFill="1" applyBorder="1" applyAlignment="1">
      <alignment horizontal="center" vertical="center" wrapText="1"/>
    </xf>
    <xf numFmtId="3" fontId="1" fillId="34" borderId="7" xfId="0" applyNumberFormat="1" applyFont="1" applyFill="1" applyBorder="1" applyAlignment="1">
      <alignment horizontal="right" vertical="center" wrapText="1"/>
    </xf>
    <xf numFmtId="0" fontId="1" fillId="34" borderId="5" xfId="0" applyNumberFormat="1" applyFont="1" applyFill="1" applyBorder="1" applyAlignment="1">
      <alignment horizontal="center" vertical="center"/>
    </xf>
    <xf numFmtId="0" fontId="0" fillId="35" borderId="0" xfId="0" applyNumberFormat="1" applyFont="1" applyFill="1"/>
    <xf numFmtId="3" fontId="0" fillId="35" borderId="0" xfId="0" applyNumberFormat="1" applyFont="1" applyFill="1"/>
    <xf numFmtId="0" fontId="0" fillId="35" borderId="0" xfId="0" applyFont="1" applyFill="1"/>
    <xf numFmtId="0" fontId="42" fillId="34" borderId="7" xfId="0" applyNumberFormat="1" applyFont="1" applyFill="1" applyBorder="1" applyAlignment="1">
      <alignment horizontal="center" vertical="center" wrapText="1"/>
    </xf>
    <xf numFmtId="3" fontId="42" fillId="34" borderId="2" xfId="0" applyNumberFormat="1" applyFont="1" applyFill="1" applyBorder="1" applyAlignment="1">
      <alignment horizontal="center" vertical="center" wrapText="1"/>
    </xf>
    <xf numFmtId="3" fontId="1" fillId="34" borderId="21" xfId="0" applyNumberFormat="1" applyFont="1" applyFill="1" applyBorder="1" applyAlignment="1">
      <alignment horizontal="right" vertical="center" wrapText="1"/>
    </xf>
    <xf numFmtId="0" fontId="45" fillId="34" borderId="0" xfId="0" applyNumberFormat="1" applyFont="1" applyFill="1" applyAlignment="1">
      <alignment vertical="center"/>
    </xf>
    <xf numFmtId="0" fontId="1" fillId="34" borderId="22" xfId="0" quotePrefix="1" applyNumberFormat="1" applyFont="1" applyFill="1" applyBorder="1" applyAlignment="1">
      <alignment horizontal="center" vertical="center"/>
    </xf>
    <xf numFmtId="0" fontId="0" fillId="34" borderId="0" xfId="0" applyNumberFormat="1" applyFont="1" applyFill="1" applyAlignment="1">
      <alignment vertical="center"/>
    </xf>
    <xf numFmtId="3" fontId="1" fillId="34" borderId="4" xfId="0" applyNumberFormat="1" applyFont="1" applyFill="1" applyBorder="1" applyAlignment="1">
      <alignment vertical="center"/>
    </xf>
    <xf numFmtId="0" fontId="1" fillId="34" borderId="22" xfId="0" applyNumberFormat="1" applyFont="1" applyFill="1" applyBorder="1" applyAlignment="1">
      <alignment horizontal="center" vertical="center" wrapText="1"/>
    </xf>
    <xf numFmtId="3" fontId="1" fillId="34" borderId="2" xfId="0" applyNumberFormat="1" applyFont="1" applyFill="1" applyBorder="1" applyAlignment="1">
      <alignment horizontal="right" vertical="center" wrapText="1"/>
    </xf>
    <xf numFmtId="3" fontId="46" fillId="34" borderId="2" xfId="0" applyNumberFormat="1" applyFont="1" applyFill="1" applyBorder="1" applyAlignment="1">
      <alignment horizontal="right" vertical="center" wrapText="1"/>
    </xf>
    <xf numFmtId="3" fontId="46" fillId="34" borderId="4" xfId="0" applyNumberFormat="1" applyFont="1" applyFill="1" applyBorder="1" applyAlignment="1">
      <alignment horizontal="right" vertical="center" wrapText="1"/>
    </xf>
    <xf numFmtId="0" fontId="1" fillId="34" borderId="5" xfId="0" applyNumberFormat="1" applyFont="1" applyFill="1" applyBorder="1" applyAlignment="1">
      <alignment horizontal="center" vertical="center" wrapText="1"/>
    </xf>
    <xf numFmtId="3" fontId="42" fillId="34" borderId="3" xfId="0" applyNumberFormat="1" applyFont="1" applyFill="1" applyBorder="1" applyAlignment="1">
      <alignment horizontal="center" vertical="center" wrapText="1"/>
    </xf>
    <xf numFmtId="3" fontId="1" fillId="34" borderId="28" xfId="0" applyNumberFormat="1" applyFont="1" applyFill="1" applyBorder="1" applyAlignment="1">
      <alignment horizontal="right" vertical="center" wrapText="1"/>
    </xf>
    <xf numFmtId="3" fontId="1" fillId="34" borderId="4" xfId="0" applyNumberFormat="1" applyFont="1" applyFill="1" applyBorder="1" applyAlignment="1">
      <alignment horizontal="center" vertical="center" wrapText="1"/>
    </xf>
    <xf numFmtId="3" fontId="42" fillId="34" borderId="0" xfId="0" applyNumberFormat="1" applyFont="1" applyFill="1" applyAlignment="1">
      <alignment horizontal="center" vertical="center" wrapText="1"/>
    </xf>
    <xf numFmtId="3" fontId="42" fillId="34" borderId="11" xfId="0" applyNumberFormat="1" applyFont="1" applyFill="1" applyBorder="1" applyAlignment="1">
      <alignment horizontal="center" vertical="center" wrapText="1"/>
    </xf>
    <xf numFmtId="3" fontId="42" fillId="34" borderId="28" xfId="0" applyNumberFormat="1" applyFont="1" applyFill="1" applyBorder="1" applyAlignment="1">
      <alignment horizontal="center" vertical="center" wrapText="1"/>
    </xf>
    <xf numFmtId="3" fontId="42" fillId="34" borderId="7" xfId="0" applyNumberFormat="1" applyFont="1" applyFill="1" applyBorder="1" applyAlignment="1">
      <alignment horizontal="center" vertical="center" wrapText="1"/>
    </xf>
    <xf numFmtId="3" fontId="1" fillId="34" borderId="28" xfId="0" applyNumberFormat="1" applyFont="1" applyFill="1" applyBorder="1" applyAlignment="1">
      <alignment horizontal="center" vertical="center" wrapText="1"/>
    </xf>
    <xf numFmtId="3" fontId="1" fillId="34" borderId="7" xfId="0" applyNumberFormat="1" applyFont="1" applyFill="1" applyBorder="1" applyAlignment="1">
      <alignment horizontal="center" vertical="center" wrapText="1"/>
    </xf>
    <xf numFmtId="3" fontId="42" fillId="34" borderId="5" xfId="0" applyNumberFormat="1" applyFont="1" applyFill="1" applyBorder="1" applyAlignment="1">
      <alignment horizontal="center" vertical="center" wrapText="1"/>
    </xf>
    <xf numFmtId="3" fontId="1" fillId="34" borderId="4" xfId="0" applyNumberFormat="1" applyFont="1" applyFill="1" applyBorder="1" applyAlignment="1">
      <alignment horizontal="right" vertical="center"/>
    </xf>
    <xf numFmtId="3" fontId="1" fillId="34" borderId="2" xfId="0" applyNumberFormat="1" applyFont="1" applyFill="1" applyBorder="1" applyAlignment="1">
      <alignment horizontal="right" vertical="center"/>
    </xf>
    <xf numFmtId="0" fontId="42" fillId="34" borderId="6" xfId="0" applyNumberFormat="1" applyFont="1" applyFill="1" applyBorder="1" applyAlignment="1">
      <alignment horizontal="center" vertical="center"/>
    </xf>
    <xf numFmtId="0" fontId="42" fillId="34" borderId="11" xfId="0" applyNumberFormat="1" applyFont="1" applyFill="1" applyBorder="1" applyAlignment="1">
      <alignment horizontal="center" vertical="center"/>
    </xf>
    <xf numFmtId="0" fontId="42" fillId="34" borderId="7" xfId="0" applyNumberFormat="1" applyFont="1" applyFill="1" applyBorder="1" applyAlignment="1">
      <alignment horizontal="center" vertical="center"/>
    </xf>
    <xf numFmtId="0" fontId="1" fillId="34" borderId="7" xfId="0" applyNumberFormat="1" applyFont="1" applyFill="1" applyBorder="1" applyAlignment="1">
      <alignment horizontal="center" vertical="center"/>
    </xf>
    <xf numFmtId="3" fontId="42" fillId="34" borderId="2" xfId="0" applyNumberFormat="1" applyFont="1" applyFill="1" applyBorder="1" applyAlignment="1">
      <alignment horizontal="center" vertical="center"/>
    </xf>
    <xf numFmtId="3" fontId="42" fillId="34" borderId="4" xfId="0" applyNumberFormat="1" applyFont="1" applyFill="1" applyBorder="1" applyAlignment="1">
      <alignment horizontal="center" vertical="center"/>
    </xf>
    <xf numFmtId="3" fontId="1" fillId="34" borderId="4" xfId="0" applyNumberFormat="1" applyFont="1" applyFill="1" applyBorder="1" applyAlignment="1">
      <alignment horizontal="center" vertical="center"/>
    </xf>
    <xf numFmtId="0" fontId="47" fillId="0" borderId="7" xfId="2" quotePrefix="1" applyFont="1" applyBorder="1" applyAlignment="1">
      <alignment horizontal="center" vertical="center" wrapText="1"/>
    </xf>
    <xf numFmtId="3" fontId="0" fillId="34" borderId="4" xfId="2" applyNumberFormat="1" applyFont="1" applyFill="1" applyBorder="1" applyAlignment="1">
      <alignment vertical="center" wrapText="1"/>
    </xf>
    <xf numFmtId="0" fontId="47" fillId="0" borderId="7" xfId="2" applyFont="1" applyBorder="1" applyAlignment="1">
      <alignment horizontal="center" vertical="center" wrapText="1"/>
    </xf>
    <xf numFmtId="2" fontId="1" fillId="34" borderId="4" xfId="0" applyNumberFormat="1" applyFont="1" applyFill="1" applyBorder="1" applyAlignment="1">
      <alignment vertical="top" wrapText="1"/>
    </xf>
    <xf numFmtId="2" fontId="1" fillId="34" borderId="4" xfId="0" applyNumberFormat="1" applyFont="1" applyFill="1" applyBorder="1" applyAlignment="1">
      <alignment horizontal="right" vertical="center" wrapText="1"/>
    </xf>
    <xf numFmtId="2" fontId="1" fillId="34" borderId="4" xfId="0" applyNumberFormat="1" applyFont="1" applyFill="1" applyBorder="1" applyAlignment="1">
      <alignment vertical="center" wrapText="1"/>
    </xf>
    <xf numFmtId="2" fontId="1" fillId="34" borderId="21" xfId="0" applyNumberFormat="1" applyFont="1" applyFill="1" applyBorder="1" applyAlignment="1">
      <alignment horizontal="right" vertical="center" wrapText="1"/>
    </xf>
    <xf numFmtId="2" fontId="0" fillId="34" borderId="0" xfId="0" applyNumberFormat="1" applyFont="1" applyFill="1"/>
    <xf numFmtId="2" fontId="42" fillId="34" borderId="4" xfId="0" applyNumberFormat="1" applyFont="1" applyFill="1" applyBorder="1" applyAlignment="1">
      <alignment horizontal="center" vertical="center" wrapText="1"/>
    </xf>
    <xf numFmtId="2" fontId="0" fillId="35" borderId="0" xfId="0" applyNumberFormat="1" applyFont="1" applyFill="1"/>
    <xf numFmtId="2" fontId="1" fillId="34" borderId="4" xfId="0" applyNumberFormat="1" applyFont="1" applyFill="1" applyBorder="1" applyAlignment="1">
      <alignment vertical="center"/>
    </xf>
    <xf numFmtId="2" fontId="42" fillId="34" borderId="2" xfId="0" applyNumberFormat="1" applyFont="1" applyFill="1" applyBorder="1" applyAlignment="1">
      <alignment horizontal="right" vertical="center" wrapText="1"/>
    </xf>
    <xf numFmtId="2" fontId="42" fillId="34" borderId="4" xfId="0" applyNumberFormat="1" applyFont="1" applyFill="1" applyBorder="1" applyAlignment="1">
      <alignment horizontal="right" vertical="center" wrapText="1"/>
    </xf>
    <xf numFmtId="0" fontId="44" fillId="34" borderId="0" xfId="125" applyFill="1" applyAlignment="1">
      <alignment vertical="top" wrapText="1"/>
    </xf>
    <xf numFmtId="0" fontId="44" fillId="34" borderId="0" xfId="125" applyFill="1"/>
    <xf numFmtId="0" fontId="44" fillId="35" borderId="36" xfId="125" applyFill="1" applyBorder="1" applyAlignment="1">
      <alignment vertical="top" wrapText="1"/>
    </xf>
    <xf numFmtId="0" fontId="44" fillId="35" borderId="0" xfId="125" applyFill="1" applyAlignment="1">
      <alignment vertical="top" wrapText="1"/>
    </xf>
    <xf numFmtId="0" fontId="44" fillId="35" borderId="37" xfId="125" applyFill="1" applyBorder="1" applyAlignment="1">
      <alignment vertical="top" wrapText="1"/>
    </xf>
    <xf numFmtId="0" fontId="0" fillId="34" borderId="0" xfId="0" applyFill="1"/>
    <xf numFmtId="0" fontId="49" fillId="34" borderId="0" xfId="0" applyFont="1" applyFill="1"/>
    <xf numFmtId="0" fontId="50" fillId="34" borderId="0" xfId="126" applyFill="1"/>
    <xf numFmtId="2" fontId="42" fillId="34" borderId="2" xfId="0" applyNumberFormat="1" applyFont="1" applyFill="1" applyBorder="1" applyAlignment="1">
      <alignment horizontal="center" vertical="center" wrapText="1"/>
    </xf>
    <xf numFmtId="2" fontId="1" fillId="34" borderId="2" xfId="0" applyNumberFormat="1" applyFont="1" applyFill="1" applyBorder="1" applyAlignment="1">
      <alignment horizontal="right" vertical="center" wrapText="1"/>
    </xf>
    <xf numFmtId="2" fontId="1" fillId="34" borderId="4" xfId="0" applyNumberFormat="1" applyFont="1" applyFill="1" applyBorder="1" applyAlignment="1">
      <alignment horizontal="center" vertical="center" wrapText="1"/>
    </xf>
    <xf numFmtId="4" fontId="0" fillId="34" borderId="4" xfId="2" applyNumberFormat="1" applyFont="1" applyFill="1" applyBorder="1" applyAlignment="1">
      <alignment vertical="center" wrapText="1"/>
    </xf>
    <xf numFmtId="0" fontId="1" fillId="34" borderId="5" xfId="0" quotePrefix="1" applyNumberFormat="1" applyFont="1" applyFill="1" applyBorder="1" applyAlignment="1">
      <alignment horizontal="center" vertical="center"/>
    </xf>
    <xf numFmtId="0" fontId="1" fillId="34" borderId="11" xfId="0" applyNumberFormat="1" applyFont="1" applyFill="1" applyBorder="1" applyAlignment="1">
      <alignment horizontal="center" vertical="center" wrapText="1"/>
    </xf>
    <xf numFmtId="3" fontId="1" fillId="34" borderId="42" xfId="0" applyNumberFormat="1" applyFont="1" applyFill="1" applyBorder="1" applyAlignment="1">
      <alignment horizontal="right" vertical="center" wrapText="1"/>
    </xf>
    <xf numFmtId="2" fontId="1" fillId="34" borderId="42" xfId="0" applyNumberFormat="1" applyFont="1" applyFill="1" applyBorder="1" applyAlignment="1">
      <alignment horizontal="right" vertical="center" wrapText="1"/>
    </xf>
    <xf numFmtId="3" fontId="1" fillId="34" borderId="22" xfId="0" applyNumberFormat="1" applyFont="1" applyFill="1" applyBorder="1" applyAlignment="1">
      <alignment horizontal="right" vertical="center" wrapText="1"/>
    </xf>
    <xf numFmtId="0" fontId="1" fillId="34" borderId="41" xfId="0" applyNumberFormat="1" applyFont="1" applyFill="1" applyBorder="1" applyAlignment="1">
      <alignment horizontal="center" vertical="center" wrapText="1"/>
    </xf>
    <xf numFmtId="0" fontId="45" fillId="34" borderId="0" xfId="0" applyNumberFormat="1" applyFont="1" applyFill="1"/>
    <xf numFmtId="3" fontId="1" fillId="0" borderId="4" xfId="0" applyNumberFormat="1" applyFont="1" applyFill="1" applyBorder="1" applyAlignment="1">
      <alignment horizontal="right" vertical="center" wrapText="1"/>
    </xf>
    <xf numFmtId="0" fontId="1" fillId="34" borderId="7" xfId="0" applyFont="1" applyFill="1" applyBorder="1" applyAlignment="1">
      <alignment horizontal="center" vertical="center" wrapText="1"/>
    </xf>
    <xf numFmtId="3" fontId="52" fillId="37" borderId="4" xfId="0" applyNumberFormat="1" applyFont="1" applyFill="1" applyBorder="1" applyAlignment="1">
      <alignment horizontal="right" vertical="center" wrapText="1"/>
    </xf>
    <xf numFmtId="3" fontId="53" fillId="37" borderId="4" xfId="0" applyNumberFormat="1" applyFont="1" applyFill="1" applyBorder="1" applyAlignment="1">
      <alignment horizontal="right" vertical="center" wrapText="1"/>
    </xf>
    <xf numFmtId="3" fontId="54" fillId="0" borderId="5" xfId="0" applyNumberFormat="1" applyFont="1" applyFill="1" applyBorder="1" applyAlignment="1">
      <alignment horizontal="right" vertical="center" wrapText="1"/>
    </xf>
    <xf numFmtId="3" fontId="54" fillId="0" borderId="4" xfId="0" applyNumberFormat="1" applyFont="1" applyFill="1" applyBorder="1" applyAlignment="1">
      <alignment horizontal="right" vertical="center" wrapText="1"/>
    </xf>
    <xf numFmtId="3" fontId="0" fillId="0" borderId="4" xfId="0" applyNumberFormat="1" applyFont="1" applyFill="1" applyBorder="1" applyAlignment="1">
      <alignment horizontal="right" vertical="center" wrapText="1"/>
    </xf>
    <xf numFmtId="3" fontId="47" fillId="0" borderId="4" xfId="0" applyNumberFormat="1" applyFont="1" applyFill="1" applyBorder="1" applyAlignment="1">
      <alignment horizontal="right" vertical="center" wrapText="1"/>
    </xf>
    <xf numFmtId="3" fontId="1" fillId="34" borderId="4" xfId="0" applyNumberFormat="1" applyFont="1" applyFill="1" applyBorder="1" applyAlignment="1">
      <alignment horizontal="right" vertical="center"/>
    </xf>
    <xf numFmtId="3" fontId="1" fillId="34" borderId="4" xfId="0" applyNumberFormat="1" applyFont="1" applyFill="1" applyBorder="1" applyAlignment="1">
      <alignment vertical="center"/>
    </xf>
    <xf numFmtId="3" fontId="42" fillId="34" borderId="26" xfId="0" applyNumberFormat="1" applyFont="1" applyFill="1" applyBorder="1" applyAlignment="1">
      <alignment horizontal="center" vertical="center" wrapText="1"/>
    </xf>
    <xf numFmtId="3" fontId="42" fillId="34" borderId="8" xfId="0" applyNumberFormat="1" applyFont="1" applyFill="1" applyBorder="1" applyAlignment="1">
      <alignment horizontal="center" vertical="center" wrapText="1"/>
    </xf>
    <xf numFmtId="3" fontId="42" fillId="34" borderId="28" xfId="0" applyNumberFormat="1" applyFont="1" applyFill="1" applyBorder="1" applyAlignment="1">
      <alignment horizontal="center" vertical="center" wrapText="1"/>
    </xf>
    <xf numFmtId="3" fontId="42" fillId="34" borderId="30" xfId="0" applyNumberFormat="1" applyFont="1" applyFill="1" applyBorder="1" applyAlignment="1">
      <alignment horizontal="center" vertical="center" wrapText="1"/>
    </xf>
    <xf numFmtId="3" fontId="42" fillId="34" borderId="3" xfId="0" applyNumberFormat="1" applyFont="1" applyFill="1" applyBorder="1" applyAlignment="1">
      <alignment horizontal="center" vertical="center" wrapText="1"/>
    </xf>
    <xf numFmtId="3" fontId="53" fillId="0" borderId="4" xfId="0" applyNumberFormat="1" applyFont="1" applyFill="1" applyBorder="1" applyAlignment="1">
      <alignment horizontal="right" vertical="center" wrapText="1"/>
    </xf>
    <xf numFmtId="3" fontId="52" fillId="0" borderId="4" xfId="0" applyNumberFormat="1" applyFont="1" applyFill="1" applyBorder="1" applyAlignment="1">
      <alignment horizontal="right" vertical="center" wrapText="1"/>
    </xf>
    <xf numFmtId="3" fontId="54" fillId="0" borderId="4" xfId="0" applyNumberFormat="1" applyFont="1" applyFill="1" applyBorder="1" applyAlignment="1">
      <alignment wrapText="1"/>
    </xf>
    <xf numFmtId="3" fontId="54" fillId="0" borderId="2" xfId="0" applyNumberFormat="1" applyFont="1" applyFill="1" applyBorder="1" applyAlignment="1">
      <alignment horizontal="right" vertical="center" wrapText="1"/>
    </xf>
    <xf numFmtId="3" fontId="0" fillId="0" borderId="2" xfId="0" applyNumberFormat="1" applyFont="1" applyFill="1" applyBorder="1" applyAlignment="1">
      <alignment horizontal="right" vertical="center" wrapText="1"/>
    </xf>
    <xf numFmtId="3" fontId="1" fillId="0" borderId="2" xfId="0" applyNumberFormat="1" applyFont="1" applyFill="1" applyBorder="1" applyAlignment="1">
      <alignment horizontal="right" vertical="center" wrapText="1"/>
    </xf>
    <xf numFmtId="3" fontId="55" fillId="0" borderId="4" xfId="0" applyNumberFormat="1" applyFont="1" applyFill="1" applyBorder="1" applyAlignment="1">
      <alignment horizontal="right" vertical="center" wrapText="1"/>
    </xf>
    <xf numFmtId="3" fontId="1" fillId="0" borderId="5" xfId="0" applyNumberFormat="1" applyFont="1" applyFill="1" applyBorder="1" applyAlignment="1">
      <alignment horizontal="right" vertical="center" wrapText="1"/>
    </xf>
    <xf numFmtId="3" fontId="1" fillId="0" borderId="7" xfId="0" applyNumberFormat="1" applyFont="1" applyFill="1" applyBorder="1" applyAlignment="1">
      <alignment horizontal="right" vertical="center" wrapText="1"/>
    </xf>
    <xf numFmtId="2" fontId="1" fillId="0" borderId="4" xfId="0" applyNumberFormat="1" applyFont="1" applyFill="1" applyBorder="1" applyAlignment="1">
      <alignment horizontal="right" vertical="center" wrapText="1"/>
    </xf>
    <xf numFmtId="3" fontId="1" fillId="0" borderId="28" xfId="0" applyNumberFormat="1" applyFont="1" applyFill="1" applyBorder="1" applyAlignment="1">
      <alignment horizontal="right" vertical="center" wrapText="1"/>
    </xf>
    <xf numFmtId="2" fontId="1" fillId="0" borderId="2" xfId="0" applyNumberFormat="1" applyFont="1" applyFill="1" applyBorder="1" applyAlignment="1">
      <alignment horizontal="right" vertical="center" wrapText="1"/>
    </xf>
    <xf numFmtId="3" fontId="46" fillId="0" borderId="4" xfId="0" applyNumberFormat="1" applyFont="1" applyFill="1" applyBorder="1" applyAlignment="1">
      <alignment horizontal="right" vertical="center" wrapText="1"/>
    </xf>
    <xf numFmtId="2" fontId="42" fillId="0" borderId="4" xfId="0" applyNumberFormat="1" applyFont="1" applyFill="1" applyBorder="1" applyAlignment="1">
      <alignment horizontal="right" vertical="center" wrapText="1"/>
    </xf>
    <xf numFmtId="2" fontId="1" fillId="0" borderId="4" xfId="0" applyNumberFormat="1" applyFont="1" applyFill="1" applyBorder="1" applyAlignment="1">
      <alignment vertical="top" wrapText="1"/>
    </xf>
    <xf numFmtId="2" fontId="1" fillId="0" borderId="4" xfId="0" applyNumberFormat="1" applyFont="1" applyFill="1" applyBorder="1" applyAlignment="1">
      <alignment vertical="center" wrapText="1"/>
    </xf>
    <xf numFmtId="3" fontId="1" fillId="34" borderId="5" xfId="0" applyNumberFormat="1" applyFont="1" applyFill="1" applyBorder="1" applyAlignment="1">
      <alignment horizontal="right" vertical="center" wrapText="1"/>
    </xf>
    <xf numFmtId="3" fontId="42" fillId="34" borderId="44" xfId="0" applyNumberFormat="1" applyFont="1" applyFill="1" applyBorder="1" applyAlignment="1">
      <alignment horizontal="center" vertical="center" wrapText="1"/>
    </xf>
    <xf numFmtId="3" fontId="42" fillId="34" borderId="43" xfId="0" applyNumberFormat="1" applyFont="1" applyFill="1" applyBorder="1" applyAlignment="1">
      <alignment horizontal="center" vertical="center" wrapText="1"/>
    </xf>
    <xf numFmtId="3" fontId="1" fillId="34" borderId="5" xfId="0" applyNumberFormat="1" applyFont="1" applyFill="1" applyBorder="1" applyAlignment="1">
      <alignment horizontal="center" vertical="center" wrapText="1"/>
    </xf>
    <xf numFmtId="4" fontId="0" fillId="34" borderId="0" xfId="0" applyNumberFormat="1" applyFont="1" applyFill="1"/>
    <xf numFmtId="4" fontId="1" fillId="34" borderId="4" xfId="0" applyNumberFormat="1" applyFont="1" applyFill="1" applyBorder="1" applyAlignment="1">
      <alignment horizontal="right" vertical="center" wrapText="1"/>
    </xf>
    <xf numFmtId="4" fontId="1" fillId="34" borderId="5" xfId="0" applyNumberFormat="1" applyFont="1" applyFill="1" applyBorder="1" applyAlignment="1">
      <alignment horizontal="center" vertical="center" wrapText="1"/>
    </xf>
    <xf numFmtId="4" fontId="1" fillId="34" borderId="5" xfId="0" applyNumberFormat="1" applyFont="1" applyFill="1" applyBorder="1" applyAlignment="1">
      <alignment horizontal="right" vertical="center" wrapText="1"/>
    </xf>
    <xf numFmtId="3" fontId="42" fillId="34" borderId="4" xfId="0" applyNumberFormat="1" applyFont="1" applyFill="1" applyBorder="1" applyAlignment="1">
      <alignment horizontal="center" vertical="top" wrapText="1"/>
    </xf>
    <xf numFmtId="0" fontId="1" fillId="34" borderId="7" xfId="0" applyFont="1" applyFill="1" applyBorder="1" applyAlignment="1">
      <alignment horizontal="right" vertical="center" wrapText="1"/>
    </xf>
    <xf numFmtId="0" fontId="1" fillId="0" borderId="7" xfId="0" applyFont="1" applyFill="1" applyBorder="1" applyAlignment="1">
      <alignment horizontal="right" vertical="center" wrapText="1"/>
    </xf>
    <xf numFmtId="3" fontId="42" fillId="38" borderId="4" xfId="0" applyNumberFormat="1" applyFont="1" applyFill="1" applyBorder="1" applyAlignment="1">
      <alignment horizontal="center" vertical="center" wrapText="1"/>
    </xf>
    <xf numFmtId="3" fontId="42" fillId="38" borderId="2" xfId="0" applyNumberFormat="1" applyFont="1" applyFill="1" applyBorder="1" applyAlignment="1">
      <alignment horizontal="center" vertical="center" wrapText="1"/>
    </xf>
    <xf numFmtId="3" fontId="42" fillId="38" borderId="5" xfId="0" applyNumberFormat="1" applyFont="1" applyFill="1" applyBorder="1" applyAlignment="1">
      <alignment horizontal="center" vertical="center" wrapText="1"/>
    </xf>
    <xf numFmtId="3" fontId="55" fillId="0" borderId="2" xfId="0" applyNumberFormat="1" applyFont="1" applyFill="1" applyBorder="1" applyAlignment="1">
      <alignment horizontal="right" vertical="center" wrapText="1"/>
    </xf>
    <xf numFmtId="0" fontId="48" fillId="34" borderId="33" xfId="125" applyFont="1" applyFill="1" applyBorder="1" applyAlignment="1">
      <alignment horizontal="center" wrapText="1"/>
    </xf>
    <xf numFmtId="0" fontId="48" fillId="34" borderId="34" xfId="125" applyFont="1" applyFill="1" applyBorder="1" applyAlignment="1">
      <alignment horizontal="center" wrapText="1"/>
    </xf>
    <xf numFmtId="0" fontId="48" fillId="34" borderId="35" xfId="125" applyFont="1" applyFill="1" applyBorder="1" applyAlignment="1">
      <alignment horizontal="center" wrapText="1"/>
    </xf>
    <xf numFmtId="0" fontId="48" fillId="34" borderId="36" xfId="125" applyFont="1" applyFill="1" applyBorder="1" applyAlignment="1">
      <alignment horizontal="center" wrapText="1"/>
    </xf>
    <xf numFmtId="0" fontId="48" fillId="34" borderId="0" xfId="125" applyFont="1" applyFill="1" applyAlignment="1">
      <alignment horizontal="center" wrapText="1"/>
    </xf>
    <xf numFmtId="0" fontId="48" fillId="34" borderId="37" xfId="125" applyFont="1" applyFill="1" applyBorder="1" applyAlignment="1">
      <alignment horizontal="center" wrapText="1"/>
    </xf>
    <xf numFmtId="0" fontId="48" fillId="34" borderId="36" xfId="125" applyFont="1" applyFill="1" applyBorder="1" applyAlignment="1">
      <alignment horizontal="center" vertical="top" wrapText="1"/>
    </xf>
    <xf numFmtId="0" fontId="48" fillId="34" borderId="0" xfId="125" applyFont="1" applyFill="1" applyAlignment="1">
      <alignment horizontal="center" vertical="top" wrapText="1"/>
    </xf>
    <xf numFmtId="0" fontId="48" fillId="34" borderId="37" xfId="125" applyFont="1" applyFill="1" applyBorder="1" applyAlignment="1">
      <alignment horizontal="center" vertical="top" wrapText="1"/>
    </xf>
    <xf numFmtId="0" fontId="48" fillId="34" borderId="38" xfId="125" applyFont="1" applyFill="1" applyBorder="1" applyAlignment="1">
      <alignment horizontal="center" vertical="top" wrapText="1"/>
    </xf>
    <xf numFmtId="0" fontId="48" fillId="34" borderId="39" xfId="125" applyFont="1" applyFill="1" applyBorder="1" applyAlignment="1">
      <alignment horizontal="center" vertical="top" wrapText="1"/>
    </xf>
    <xf numFmtId="0" fontId="48" fillId="34" borderId="40" xfId="125" applyFont="1" applyFill="1" applyBorder="1" applyAlignment="1">
      <alignment horizontal="center" vertical="top" wrapText="1"/>
    </xf>
    <xf numFmtId="0" fontId="44" fillId="36" borderId="26" xfId="125" applyFill="1" applyBorder="1" applyAlignment="1">
      <alignment horizontal="center" vertical="top" wrapText="1"/>
    </xf>
    <xf numFmtId="0" fontId="44" fillId="36" borderId="27" xfId="125" applyFill="1" applyBorder="1" applyAlignment="1">
      <alignment horizontal="center" vertical="top" wrapText="1"/>
    </xf>
    <xf numFmtId="0" fontId="44" fillId="36" borderId="8" xfId="125" applyFill="1" applyBorder="1" applyAlignment="1">
      <alignment horizontal="center" vertical="top" wrapText="1"/>
    </xf>
    <xf numFmtId="0" fontId="44" fillId="36" borderId="30" xfId="125" applyFill="1" applyBorder="1" applyAlignment="1">
      <alignment horizontal="center" vertical="top" wrapText="1"/>
    </xf>
    <xf numFmtId="0" fontId="44" fillId="36" borderId="0" xfId="125" applyFill="1" applyBorder="1" applyAlignment="1">
      <alignment horizontal="center" vertical="top" wrapText="1"/>
    </xf>
    <xf numFmtId="0" fontId="44" fillId="36" borderId="3" xfId="125" applyFill="1" applyBorder="1" applyAlignment="1">
      <alignment horizontal="center" vertical="top" wrapText="1"/>
    </xf>
    <xf numFmtId="0" fontId="44" fillId="36" borderId="25" xfId="125" applyFill="1" applyBorder="1" applyAlignment="1">
      <alignment horizontal="center" vertical="top" wrapText="1"/>
    </xf>
    <xf numFmtId="0" fontId="44" fillId="36" borderId="28" xfId="125" applyFill="1" applyBorder="1" applyAlignment="1">
      <alignment horizontal="center" vertical="top" wrapText="1"/>
    </xf>
    <xf numFmtId="0" fontId="44" fillId="36" borderId="4" xfId="125" applyFill="1" applyBorder="1" applyAlignment="1">
      <alignment horizontal="center" vertical="top" wrapText="1"/>
    </xf>
    <xf numFmtId="3" fontId="42" fillId="34" borderId="9" xfId="0" applyNumberFormat="1" applyFont="1" applyFill="1" applyBorder="1" applyAlignment="1">
      <alignment horizontal="center" vertical="center" wrapText="1"/>
    </xf>
    <xf numFmtId="3" fontId="42" fillId="34" borderId="1" xfId="0" applyNumberFormat="1" applyFont="1" applyFill="1" applyBorder="1" applyAlignment="1">
      <alignment horizontal="center" vertical="center" wrapText="1"/>
    </xf>
    <xf numFmtId="3" fontId="42" fillId="34" borderId="2" xfId="0" applyNumberFormat="1" applyFont="1" applyFill="1" applyBorder="1" applyAlignment="1">
      <alignment horizontal="center" vertical="center" wrapText="1"/>
    </xf>
    <xf numFmtId="3" fontId="42" fillId="34" borderId="24" xfId="0" applyNumberFormat="1" applyFont="1" applyFill="1" applyBorder="1" applyAlignment="1">
      <alignment horizontal="center" vertical="center" wrapText="1"/>
    </xf>
    <xf numFmtId="3" fontId="42" fillId="34" borderId="23" xfId="0" applyNumberFormat="1" applyFont="1" applyFill="1" applyBorder="1" applyAlignment="1">
      <alignment horizontal="center" vertical="center" wrapText="1"/>
    </xf>
    <xf numFmtId="0" fontId="42" fillId="34" borderId="6" xfId="0" applyNumberFormat="1" applyFont="1" applyFill="1" applyBorder="1" applyAlignment="1">
      <alignment horizontal="center" wrapText="1"/>
    </xf>
    <xf numFmtId="0" fontId="42" fillId="34" borderId="11" xfId="0" applyNumberFormat="1" applyFont="1" applyFill="1" applyBorder="1" applyAlignment="1">
      <alignment horizontal="center" wrapText="1"/>
    </xf>
    <xf numFmtId="0" fontId="42" fillId="34" borderId="7" xfId="0" applyNumberFormat="1" applyFont="1" applyFill="1" applyBorder="1" applyAlignment="1">
      <alignment horizontal="center" wrapText="1"/>
    </xf>
    <xf numFmtId="3" fontId="42" fillId="34" borderId="26" xfId="0" applyNumberFormat="1" applyFont="1" applyFill="1" applyBorder="1" applyAlignment="1">
      <alignment horizontal="center" vertical="center" wrapText="1"/>
    </xf>
    <xf numFmtId="3" fontId="42" fillId="34" borderId="27" xfId="0" applyNumberFormat="1" applyFont="1" applyFill="1" applyBorder="1" applyAlignment="1">
      <alignment horizontal="center" vertical="center" wrapText="1"/>
    </xf>
    <xf numFmtId="3" fontId="42" fillId="34" borderId="8" xfId="0" applyNumberFormat="1" applyFont="1" applyFill="1" applyBorder="1" applyAlignment="1">
      <alignment horizontal="center" vertical="center" wrapText="1"/>
    </xf>
    <xf numFmtId="3" fontId="42" fillId="34" borderId="25" xfId="0" applyNumberFormat="1" applyFont="1" applyFill="1" applyBorder="1" applyAlignment="1">
      <alignment horizontal="center" vertical="center" wrapText="1"/>
    </xf>
    <xf numFmtId="3" fontId="42" fillId="34" borderId="28" xfId="0" applyNumberFormat="1" applyFont="1" applyFill="1" applyBorder="1" applyAlignment="1">
      <alignment horizontal="center" vertical="center" wrapText="1"/>
    </xf>
    <xf numFmtId="3" fontId="42" fillId="34" borderId="4" xfId="0" applyNumberFormat="1" applyFont="1" applyFill="1" applyBorder="1" applyAlignment="1">
      <alignment horizontal="center" vertical="center" wrapText="1"/>
    </xf>
    <xf numFmtId="3" fontId="42" fillId="34" borderId="30" xfId="0" applyNumberFormat="1" applyFont="1" applyFill="1" applyBorder="1" applyAlignment="1">
      <alignment horizontal="center" vertical="center" wrapText="1"/>
    </xf>
    <xf numFmtId="3" fontId="42" fillId="34" borderId="3" xfId="0" applyNumberFormat="1" applyFont="1" applyFill="1" applyBorder="1" applyAlignment="1">
      <alignment horizontal="center" vertical="center" wrapText="1"/>
    </xf>
    <xf numFmtId="3" fontId="42" fillId="34" borderId="43" xfId="0" applyNumberFormat="1" applyFont="1" applyFill="1" applyBorder="1" applyAlignment="1">
      <alignment horizontal="center" vertical="center" wrapText="1"/>
    </xf>
    <xf numFmtId="0" fontId="1" fillId="34" borderId="6" xfId="0" applyNumberFormat="1" applyFont="1" applyFill="1" applyBorder="1" applyAlignment="1">
      <alignment vertical="center" wrapText="1"/>
    </xf>
    <xf numFmtId="0" fontId="1" fillId="34" borderId="11" xfId="0" applyNumberFormat="1" applyFont="1" applyFill="1" applyBorder="1" applyAlignment="1">
      <alignment vertical="center" wrapText="1"/>
    </xf>
    <xf numFmtId="3" fontId="42" fillId="34" borderId="29" xfId="0" applyNumberFormat="1" applyFont="1" applyFill="1" applyBorder="1" applyAlignment="1">
      <alignment horizontal="center" vertical="center" wrapText="1"/>
    </xf>
    <xf numFmtId="3" fontId="42" fillId="34" borderId="31" xfId="0" applyNumberFormat="1" applyFont="1" applyFill="1" applyBorder="1" applyAlignment="1">
      <alignment horizontal="center" vertical="center" wrapText="1"/>
    </xf>
    <xf numFmtId="3" fontId="42" fillId="34" borderId="32" xfId="0" applyNumberFormat="1" applyFont="1" applyFill="1" applyBorder="1" applyAlignment="1">
      <alignment horizontal="center" vertical="center" wrapText="1"/>
    </xf>
    <xf numFmtId="0" fontId="42" fillId="38" borderId="6" xfId="0" applyNumberFormat="1" applyFont="1" applyFill="1" applyBorder="1" applyAlignment="1">
      <alignment horizontal="center" wrapText="1"/>
    </xf>
    <xf numFmtId="0" fontId="42" fillId="38" borderId="11" xfId="0" applyNumberFormat="1" applyFont="1" applyFill="1" applyBorder="1" applyAlignment="1">
      <alignment horizontal="center" wrapText="1"/>
    </xf>
    <xf numFmtId="0" fontId="42" fillId="38" borderId="7" xfId="0" applyNumberFormat="1" applyFont="1" applyFill="1" applyBorder="1" applyAlignment="1">
      <alignment horizontal="center" wrapText="1"/>
    </xf>
    <xf numFmtId="3" fontId="42" fillId="38" borderId="9" xfId="0" applyNumberFormat="1" applyFont="1" applyFill="1" applyBorder="1" applyAlignment="1">
      <alignment horizontal="center" vertical="center" wrapText="1"/>
    </xf>
    <xf numFmtId="3" fontId="42" fillId="38" borderId="1" xfId="0" applyNumberFormat="1" applyFont="1" applyFill="1" applyBorder="1" applyAlignment="1">
      <alignment horizontal="center" vertical="center" wrapText="1"/>
    </xf>
    <xf numFmtId="3" fontId="42" fillId="38" borderId="2" xfId="0" applyNumberFormat="1" applyFont="1" applyFill="1" applyBorder="1" applyAlignment="1">
      <alignment horizontal="center" vertical="center" wrapText="1"/>
    </xf>
    <xf numFmtId="3" fontId="42" fillId="38" borderId="26" xfId="0" applyNumberFormat="1" applyFont="1" applyFill="1" applyBorder="1" applyAlignment="1">
      <alignment horizontal="center" vertical="center" wrapText="1"/>
    </xf>
    <xf numFmtId="3" fontId="42" fillId="38" borderId="27" xfId="0" applyNumberFormat="1" applyFont="1" applyFill="1" applyBorder="1" applyAlignment="1">
      <alignment horizontal="center" vertical="center" wrapText="1"/>
    </xf>
    <xf numFmtId="3" fontId="42" fillId="38" borderId="8" xfId="0" applyNumberFormat="1" applyFont="1" applyFill="1" applyBorder="1" applyAlignment="1">
      <alignment horizontal="center" vertical="center" wrapText="1"/>
    </xf>
    <xf numFmtId="3" fontId="42" fillId="38" borderId="25" xfId="0" applyNumberFormat="1" applyFont="1" applyFill="1" applyBorder="1" applyAlignment="1">
      <alignment horizontal="center" vertical="center" wrapText="1"/>
    </xf>
    <xf numFmtId="3" fontId="42" fillId="38" borderId="28" xfId="0" applyNumberFormat="1" applyFont="1" applyFill="1" applyBorder="1" applyAlignment="1">
      <alignment horizontal="center" vertical="center" wrapText="1"/>
    </xf>
    <xf numFmtId="3" fontId="42" fillId="38" borderId="4" xfId="0" applyNumberFormat="1" applyFont="1" applyFill="1" applyBorder="1" applyAlignment="1">
      <alignment horizontal="center" vertical="center" wrapText="1"/>
    </xf>
    <xf numFmtId="3" fontId="42" fillId="38" borderId="30" xfId="0" applyNumberFormat="1" applyFont="1" applyFill="1" applyBorder="1" applyAlignment="1">
      <alignment horizontal="center" vertical="center" wrapText="1"/>
    </xf>
    <xf numFmtId="3" fontId="42" fillId="38" borderId="3" xfId="0" applyNumberFormat="1" applyFont="1" applyFill="1" applyBorder="1" applyAlignment="1">
      <alignment horizontal="center" vertical="center" wrapText="1"/>
    </xf>
    <xf numFmtId="3" fontId="42" fillId="34" borderId="26" xfId="0" applyNumberFormat="1" applyFont="1" applyFill="1" applyBorder="1" applyAlignment="1">
      <alignment horizontal="center" vertical="center"/>
    </xf>
    <xf numFmtId="3" fontId="42" fillId="34" borderId="8" xfId="0" applyNumberFormat="1" applyFont="1" applyFill="1" applyBorder="1" applyAlignment="1">
      <alignment horizontal="center" vertical="center"/>
    </xf>
    <xf numFmtId="3" fontId="42" fillId="34" borderId="9" xfId="0" applyNumberFormat="1" applyFont="1" applyFill="1" applyBorder="1" applyAlignment="1">
      <alignment horizontal="center" vertical="center"/>
    </xf>
    <xf numFmtId="3" fontId="42" fillId="34" borderId="1" xfId="0" applyNumberFormat="1" applyFont="1" applyFill="1" applyBorder="1" applyAlignment="1">
      <alignment horizontal="center" vertical="center"/>
    </xf>
    <xf numFmtId="3" fontId="42" fillId="34" borderId="2" xfId="0" applyNumberFormat="1" applyFont="1" applyFill="1" applyBorder="1" applyAlignment="1">
      <alignment horizontal="center" vertical="center"/>
    </xf>
    <xf numFmtId="3" fontId="42" fillId="34" borderId="25" xfId="0" applyNumberFormat="1" applyFont="1" applyFill="1" applyBorder="1" applyAlignment="1">
      <alignment horizontal="center" vertical="center"/>
    </xf>
    <xf numFmtId="3" fontId="42" fillId="34" borderId="4" xfId="0" applyNumberFormat="1" applyFont="1" applyFill="1" applyBorder="1" applyAlignment="1">
      <alignment horizontal="center" vertical="center"/>
    </xf>
    <xf numFmtId="2" fontId="55" fillId="0" borderId="4" xfId="0" applyNumberFormat="1" applyFont="1" applyFill="1" applyBorder="1" applyAlignment="1">
      <alignment horizontal="right" vertical="center" wrapText="1"/>
    </xf>
    <xf numFmtId="2" fontId="55" fillId="0" borderId="2" xfId="0" applyNumberFormat="1" applyFont="1" applyFill="1" applyBorder="1" applyAlignment="1">
      <alignment horizontal="right" vertical="center" wrapText="1"/>
    </xf>
  </cellXfs>
  <cellStyles count="127">
    <cellStyle name="20% - Accent1" xfId="70" builtinId="30" customBuiltin="1"/>
    <cellStyle name="20% - Accent1 2" xfId="3"/>
    <cellStyle name="20% - Accent1 3" xfId="99"/>
    <cellStyle name="20% - Accent1 4" xfId="113"/>
    <cellStyle name="20% - Accent2" xfId="74" builtinId="34" customBuiltin="1"/>
    <cellStyle name="20% - Accent2 2" xfId="4"/>
    <cellStyle name="20% - Accent2 3" xfId="101"/>
    <cellStyle name="20% - Accent2 4" xfId="115"/>
    <cellStyle name="20% - Accent3" xfId="78" builtinId="38" customBuiltin="1"/>
    <cellStyle name="20% - Accent3 2" xfId="5"/>
    <cellStyle name="20% - Accent3 3" xfId="103"/>
    <cellStyle name="20% - Accent3 4" xfId="117"/>
    <cellStyle name="20% - Accent4" xfId="82" builtinId="42" customBuiltin="1"/>
    <cellStyle name="20% - Accent4 2" xfId="6"/>
    <cellStyle name="20% - Accent4 3" xfId="105"/>
    <cellStyle name="20% - Accent4 4" xfId="119"/>
    <cellStyle name="20% - Accent5" xfId="86" builtinId="46" customBuiltin="1"/>
    <cellStyle name="20% - Accent5 2" xfId="7"/>
    <cellStyle name="20% - Accent5 3" xfId="107"/>
    <cellStyle name="20% - Accent5 4" xfId="121"/>
    <cellStyle name="20% - Accent6" xfId="90" builtinId="50" customBuiltin="1"/>
    <cellStyle name="20% - Accent6 2" xfId="8"/>
    <cellStyle name="20% - Accent6 3" xfId="109"/>
    <cellStyle name="20% - Accent6 4" xfId="123"/>
    <cellStyle name="40% - Accent1" xfId="71" builtinId="31" customBuiltin="1"/>
    <cellStyle name="40% - Accent1 2" xfId="9"/>
    <cellStyle name="40% - Accent1 3" xfId="100"/>
    <cellStyle name="40% - Accent1 4" xfId="114"/>
    <cellStyle name="40% - Accent2" xfId="75" builtinId="35" customBuiltin="1"/>
    <cellStyle name="40% - Accent2 2" xfId="10"/>
    <cellStyle name="40% - Accent2 3" xfId="102"/>
    <cellStyle name="40% - Accent2 4" xfId="116"/>
    <cellStyle name="40% - Accent3" xfId="79" builtinId="39" customBuiltin="1"/>
    <cellStyle name="40% - Accent3 2" xfId="11"/>
    <cellStyle name="40% - Accent3 3" xfId="104"/>
    <cellStyle name="40% - Accent3 4" xfId="118"/>
    <cellStyle name="40% - Accent4" xfId="83" builtinId="43" customBuiltin="1"/>
    <cellStyle name="40% - Accent4 2" xfId="12"/>
    <cellStyle name="40% - Accent4 3" xfId="106"/>
    <cellStyle name="40% - Accent4 4" xfId="120"/>
    <cellStyle name="40% - Accent5" xfId="87" builtinId="47" customBuiltin="1"/>
    <cellStyle name="40% - Accent5 2" xfId="13"/>
    <cellStyle name="40% - Accent5 3" xfId="108"/>
    <cellStyle name="40% - Accent5 4" xfId="122"/>
    <cellStyle name="40% - Accent6" xfId="91" builtinId="51" customBuiltin="1"/>
    <cellStyle name="40% - Accent6 2" xfId="14"/>
    <cellStyle name="40% - Accent6 3" xfId="110"/>
    <cellStyle name="40% - Accent6 4" xfId="124"/>
    <cellStyle name="60% - Accent1" xfId="72" builtinId="32" customBuiltin="1"/>
    <cellStyle name="60% - Accent1 2" xfId="15"/>
    <cellStyle name="60% - Accent2" xfId="76" builtinId="36" customBuiltin="1"/>
    <cellStyle name="60% - Accent2 2" xfId="16"/>
    <cellStyle name="60% - Accent3" xfId="80" builtinId="40" customBuiltin="1"/>
    <cellStyle name="60% - Accent3 2" xfId="17"/>
    <cellStyle name="60% - Accent4" xfId="84" builtinId="44" customBuiltin="1"/>
    <cellStyle name="60% - Accent4 2" xfId="18"/>
    <cellStyle name="60% - Accent5" xfId="88" builtinId="48" customBuiltin="1"/>
    <cellStyle name="60% - Accent5 2" xfId="19"/>
    <cellStyle name="60% - Accent6" xfId="92" builtinId="52" customBuiltin="1"/>
    <cellStyle name="60% - Accent6 2" xfId="20"/>
    <cellStyle name="Accent1" xfId="69" builtinId="29" customBuiltin="1"/>
    <cellStyle name="Accent1 2" xfId="21"/>
    <cellStyle name="Accent2" xfId="73" builtinId="33" customBuiltin="1"/>
    <cellStyle name="Accent2 2" xfId="22"/>
    <cellStyle name="Accent3" xfId="77" builtinId="37" customBuiltin="1"/>
    <cellStyle name="Accent3 2" xfId="23"/>
    <cellStyle name="Accent4" xfId="81" builtinId="41" customBuiltin="1"/>
    <cellStyle name="Accent4 2" xfId="24"/>
    <cellStyle name="Accent5" xfId="85" builtinId="45" customBuiltin="1"/>
    <cellStyle name="Accent5 2" xfId="25"/>
    <cellStyle name="Accent6" xfId="89" builtinId="49" customBuiltin="1"/>
    <cellStyle name="Accent6 2" xfId="26"/>
    <cellStyle name="Bad" xfId="59" builtinId="27" customBuiltin="1"/>
    <cellStyle name="Bad 2" xfId="27"/>
    <cellStyle name="Calculation" xfId="63" builtinId="22" customBuiltin="1"/>
    <cellStyle name="Calculation 2" xfId="28"/>
    <cellStyle name="Check Cell" xfId="65" builtinId="23" customBuiltin="1"/>
    <cellStyle name="Check Cell 2" xfId="29"/>
    <cellStyle name="Comma" xfId="1" builtinId="3"/>
    <cellStyle name="Comma 2" xfId="30"/>
    <cellStyle name="Explanatory Text" xfId="67" builtinId="53" customBuiltin="1"/>
    <cellStyle name="Explanatory Text 2" xfId="31"/>
    <cellStyle name="Good" xfId="58" builtinId="26" customBuiltin="1"/>
    <cellStyle name="Good 2" xfId="32"/>
    <cellStyle name="Heading 1" xfId="54" builtinId="16" customBuiltin="1"/>
    <cellStyle name="Heading 1 2" xfId="33"/>
    <cellStyle name="Heading 2" xfId="55" builtinId="17" customBuiltin="1"/>
    <cellStyle name="Heading 2 2" xfId="34"/>
    <cellStyle name="Heading 3" xfId="56" builtinId="18" customBuiltin="1"/>
    <cellStyle name="Heading 3 2" xfId="35"/>
    <cellStyle name="Heading 4" xfId="57" builtinId="19" customBuiltin="1"/>
    <cellStyle name="Heading 4 2" xfId="36"/>
    <cellStyle name="Hyperlink" xfId="126" builtinId="8"/>
    <cellStyle name="Input" xfId="61" builtinId="20" customBuiltin="1"/>
    <cellStyle name="Input 2" xfId="37"/>
    <cellStyle name="Linked Cell" xfId="64" builtinId="24" customBuiltin="1"/>
    <cellStyle name="Linked Cell 2" xfId="38"/>
    <cellStyle name="Neutral" xfId="60" builtinId="28" customBuiltin="1"/>
    <cellStyle name="Neutral 2" xfId="39"/>
    <cellStyle name="Normal" xfId="0" builtinId="0"/>
    <cellStyle name="Normal 10" xfId="111"/>
    <cellStyle name="Normal 2" xfId="40"/>
    <cellStyle name="Normal 2 2" xfId="41"/>
    <cellStyle name="Normal 2 3" xfId="42"/>
    <cellStyle name="Normal 3" xfId="43"/>
    <cellStyle name="Normal 3 2" xfId="44"/>
    <cellStyle name="Normal 4" xfId="45"/>
    <cellStyle name="Normal 4 2" xfId="125"/>
    <cellStyle name="Normal 5" xfId="46"/>
    <cellStyle name="Normal 6" xfId="2"/>
    <cellStyle name="Normal 7" xfId="94"/>
    <cellStyle name="Normal 8" xfId="47"/>
    <cellStyle name="Normal 9" xfId="93"/>
    <cellStyle name="Normal 9 2" xfId="96"/>
    <cellStyle name="Normal 9 3" xfId="97"/>
    <cellStyle name="Note 2" xfId="48"/>
    <cellStyle name="Note 3" xfId="95"/>
    <cellStyle name="Note 4" xfId="98"/>
    <cellStyle name="Note 5" xfId="112"/>
    <cellStyle name="Output" xfId="62" builtinId="21" customBuiltin="1"/>
    <cellStyle name="Output 2" xfId="49"/>
    <cellStyle name="Percent 2" xfId="50"/>
    <cellStyle name="Title" xfId="53" builtinId="15" customBuiltin="1"/>
    <cellStyle name="Total" xfId="68" builtinId="25" customBuiltin="1"/>
    <cellStyle name="Total 2" xfId="51"/>
    <cellStyle name="Warning Text" xfId="66" builtinId="11" customBuiltin="1"/>
    <cellStyle name="Warning Text 2" xfId="52"/>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stacked"/>
        <c:varyColors val="0"/>
        <c:ser>
          <c:idx val="4"/>
          <c:order val="0"/>
          <c:tx>
            <c:strRef>
              <c:f>'Exec summ'!$E$1</c:f>
              <c:strCache>
                <c:ptCount val="1"/>
                <c:pt idx="0">
                  <c:v>U.S. ISBM</c:v>
                </c:pt>
              </c:strCache>
            </c:strRef>
          </c:tx>
          <c:spPr>
            <a:solidFill>
              <a:schemeClr val="tx1"/>
            </a:solidFill>
            <a:ln>
              <a:solidFill>
                <a:schemeClr val="tx1"/>
              </a:solidFill>
            </a:ln>
          </c:spPr>
          <c:invertIfNegative val="0"/>
          <c:cat>
            <c:numRef>
              <c:f>'Exec summ'!$A$2:$A$20</c:f>
              <c:numCache>
                <c:formatCode>General</c:formatCode>
                <c:ptCount val="19"/>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numCache>
            </c:numRef>
          </c:cat>
          <c:val>
            <c:numRef>
              <c:f>'Exec summ'!$E$2:$E$20</c:f>
              <c:numCache>
                <c:formatCode>_(* #,##0_);_(* \(#,##0\);_(* "-"??_);_(@_)</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0-3162-4402-ABCB-AFBB5DCED58C}"/>
            </c:ext>
          </c:extLst>
        </c:ser>
        <c:ser>
          <c:idx val="1"/>
          <c:order val="1"/>
          <c:tx>
            <c:strRef>
              <c:f>'Exec summ'!$B$1</c:f>
              <c:strCache>
                <c:ptCount val="1"/>
                <c:pt idx="0">
                  <c:v>US AABM</c:v>
                </c:pt>
              </c:strCache>
            </c:strRef>
          </c:tx>
          <c:spPr>
            <a:pattFill prst="pct5">
              <a:fgClr>
                <a:schemeClr val="tx1"/>
              </a:fgClr>
              <a:bgClr>
                <a:schemeClr val="bg1"/>
              </a:bgClr>
            </a:pattFill>
            <a:ln>
              <a:solidFill>
                <a:schemeClr val="tx1"/>
              </a:solidFill>
            </a:ln>
          </c:spPr>
          <c:invertIfNegative val="0"/>
          <c:cat>
            <c:numRef>
              <c:f>'Exec summ'!$A$2:$A$20</c:f>
              <c:numCache>
                <c:formatCode>General</c:formatCode>
                <c:ptCount val="19"/>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numCache>
            </c:numRef>
          </c:cat>
          <c:val>
            <c:numRef>
              <c:f>'Exec summ'!$B$2:$B$20</c:f>
              <c:numCache>
                <c:formatCode>_(* #,##0_);_(* \(#,##0\);_(* "-"??_);_(@_)</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1-3162-4402-ABCB-AFBB5DCED58C}"/>
            </c:ext>
          </c:extLst>
        </c:ser>
        <c:ser>
          <c:idx val="3"/>
          <c:order val="2"/>
          <c:tx>
            <c:strRef>
              <c:f>'Exec summ'!$D$1</c:f>
              <c:strCache>
                <c:ptCount val="1"/>
                <c:pt idx="0">
                  <c:v>CAN ISBM</c:v>
                </c:pt>
              </c:strCache>
            </c:strRef>
          </c:tx>
          <c:spPr>
            <a:pattFill prst="narVert">
              <a:fgClr>
                <a:schemeClr val="bg1">
                  <a:lumMod val="65000"/>
                </a:schemeClr>
              </a:fgClr>
              <a:bgClr>
                <a:schemeClr val="bg1"/>
              </a:bgClr>
            </a:pattFill>
            <a:ln>
              <a:solidFill>
                <a:schemeClr val="tx1"/>
              </a:solidFill>
            </a:ln>
          </c:spPr>
          <c:invertIfNegative val="0"/>
          <c:cat>
            <c:numRef>
              <c:f>'Exec summ'!$A$2:$A$20</c:f>
              <c:numCache>
                <c:formatCode>General</c:formatCode>
                <c:ptCount val="19"/>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numCache>
            </c:numRef>
          </c:cat>
          <c:val>
            <c:numRef>
              <c:f>'Exec summ'!$D$2:$D$20</c:f>
              <c:numCache>
                <c:formatCode>_(* #,##0_);_(* \(#,##0\);_(* "-"??_);_(@_)</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2-3162-4402-ABCB-AFBB5DCED58C}"/>
            </c:ext>
          </c:extLst>
        </c:ser>
        <c:ser>
          <c:idx val="2"/>
          <c:order val="3"/>
          <c:tx>
            <c:strRef>
              <c:f>'Exec summ'!$C$1</c:f>
              <c:strCache>
                <c:ptCount val="1"/>
                <c:pt idx="0">
                  <c:v>CAN AABM</c:v>
                </c:pt>
              </c:strCache>
            </c:strRef>
          </c:tx>
          <c:spPr>
            <a:solidFill>
              <a:schemeClr val="bg1">
                <a:lumMod val="65000"/>
              </a:schemeClr>
            </a:solidFill>
            <a:ln>
              <a:solidFill>
                <a:schemeClr val="tx1"/>
              </a:solidFill>
            </a:ln>
          </c:spPr>
          <c:invertIfNegative val="0"/>
          <c:cat>
            <c:numRef>
              <c:f>'Exec summ'!$A$2:$A$20</c:f>
              <c:numCache>
                <c:formatCode>General</c:formatCode>
                <c:ptCount val="19"/>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numCache>
            </c:numRef>
          </c:cat>
          <c:val>
            <c:numRef>
              <c:f>'Exec summ'!$C$2:$C$20</c:f>
              <c:numCache>
                <c:formatCode>_(* #,##0_);_(* \(#,##0\);_(* "-"??_);_(@_)</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3-3162-4402-ABCB-AFBB5DCED58C}"/>
            </c:ext>
          </c:extLst>
        </c:ser>
        <c:dLbls>
          <c:showLegendKey val="0"/>
          <c:showVal val="0"/>
          <c:showCatName val="0"/>
          <c:showSerName val="0"/>
          <c:showPercent val="0"/>
          <c:showBubbleSize val="0"/>
        </c:dLbls>
        <c:gapWidth val="65"/>
        <c:overlap val="100"/>
        <c:axId val="313217952"/>
        <c:axId val="313218344"/>
      </c:barChart>
      <c:catAx>
        <c:axId val="313217952"/>
        <c:scaling>
          <c:orientation val="minMax"/>
        </c:scaling>
        <c:delete val="0"/>
        <c:axPos val="b"/>
        <c:title>
          <c:tx>
            <c:rich>
              <a:bodyPr/>
              <a:lstStyle/>
              <a:p>
                <a:pPr>
                  <a:defRPr sz="1200"/>
                </a:pPr>
                <a:r>
                  <a:rPr lang="en-US" sz="1200"/>
                  <a:t>Year</a:t>
                </a:r>
              </a:p>
            </c:rich>
          </c:tx>
          <c:overlay val="0"/>
        </c:title>
        <c:numFmt formatCode="General" sourceLinked="1"/>
        <c:majorTickMark val="out"/>
        <c:minorTickMark val="none"/>
        <c:tickLblPos val="nextTo"/>
        <c:crossAx val="313218344"/>
        <c:crosses val="autoZero"/>
        <c:auto val="1"/>
        <c:lblAlgn val="ctr"/>
        <c:lblOffset val="100"/>
        <c:noMultiLvlLbl val="0"/>
      </c:catAx>
      <c:valAx>
        <c:axId val="313218344"/>
        <c:scaling>
          <c:orientation val="minMax"/>
        </c:scaling>
        <c:delete val="0"/>
        <c:axPos val="l"/>
        <c:majorGridlines/>
        <c:title>
          <c:tx>
            <c:rich>
              <a:bodyPr rot="-5400000" vert="horz"/>
              <a:lstStyle/>
              <a:p>
                <a:pPr>
                  <a:defRPr sz="1200"/>
                </a:pPr>
                <a:r>
                  <a:rPr lang="en-US" sz="1200"/>
                  <a:t>LC</a:t>
                </a:r>
              </a:p>
            </c:rich>
          </c:tx>
          <c:overlay val="0"/>
        </c:title>
        <c:numFmt formatCode="_(* #,##0_);_(* \(#,##0\);_(* &quot;-&quot;??_);_(@_)" sourceLinked="1"/>
        <c:majorTickMark val="out"/>
        <c:minorTickMark val="none"/>
        <c:tickLblPos val="nextTo"/>
        <c:txPr>
          <a:bodyPr/>
          <a:lstStyle/>
          <a:p>
            <a:pPr>
              <a:defRPr sz="1200"/>
            </a:pPr>
            <a:endParaRPr lang="en-US"/>
          </a:p>
        </c:txPr>
        <c:crossAx val="313217952"/>
        <c:crosses val="autoZero"/>
        <c:crossBetween val="between"/>
      </c:valAx>
    </c:plotArea>
    <c:legend>
      <c:legendPos val="r"/>
      <c:overlay val="0"/>
    </c:legend>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161924</xdr:colOff>
      <xdr:row>0</xdr:row>
      <xdr:rowOff>57150</xdr:rowOff>
    </xdr:from>
    <xdr:to>
      <xdr:col>19</xdr:col>
      <xdr:colOff>123824</xdr:colOff>
      <xdr:row>22</xdr:row>
      <xdr:rowOff>28575</xdr:rowOff>
    </xdr:to>
    <xdr:graphicFrame macro="">
      <xdr:nvGraphicFramePr>
        <xdr:cNvPr id="2" name="Chart 1">
          <a:extLst>
            <a:ext uri="{FF2B5EF4-FFF2-40B4-BE49-F238E27FC236}">
              <a16:creationId xmlns:a16="http://schemas.microsoft.com/office/drawing/2014/main" id="{00000000-0008-0000-1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4.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tabColor rgb="FFFFFF00"/>
  </sheetPr>
  <dimension ref="B1:N32"/>
  <sheetViews>
    <sheetView tabSelected="1" workbookViewId="0"/>
  </sheetViews>
  <sheetFormatPr defaultColWidth="9.140625" defaultRowHeight="15.75" x14ac:dyDescent="0.25"/>
  <cols>
    <col min="1" max="16384" width="9.140625" style="65"/>
  </cols>
  <sheetData>
    <row r="1" spans="2:14" ht="16.5" thickBot="1" x14ac:dyDescent="0.3"/>
    <row r="2" spans="2:14" ht="15.75" customHeight="1" x14ac:dyDescent="0.25">
      <c r="B2" s="141" t="s">
        <v>150</v>
      </c>
      <c r="C2" s="142"/>
      <c r="D2" s="142"/>
      <c r="E2" s="142"/>
      <c r="F2" s="142"/>
      <c r="G2" s="143"/>
      <c r="H2" s="64"/>
      <c r="I2" s="129" t="s">
        <v>139</v>
      </c>
      <c r="J2" s="130"/>
      <c r="K2" s="131"/>
      <c r="L2" s="64"/>
      <c r="M2" s="64"/>
      <c r="N2" s="64"/>
    </row>
    <row r="3" spans="2:14" x14ac:dyDescent="0.25">
      <c r="B3" s="144"/>
      <c r="C3" s="145"/>
      <c r="D3" s="145"/>
      <c r="E3" s="145"/>
      <c r="F3" s="145"/>
      <c r="G3" s="146"/>
      <c r="H3" s="64"/>
      <c r="I3" s="132"/>
      <c r="J3" s="133"/>
      <c r="K3" s="134"/>
      <c r="L3" s="64"/>
      <c r="M3" s="64"/>
      <c r="N3" s="64"/>
    </row>
    <row r="4" spans="2:14" x14ac:dyDescent="0.25">
      <c r="B4" s="144"/>
      <c r="C4" s="145"/>
      <c r="D4" s="145"/>
      <c r="E4" s="145"/>
      <c r="F4" s="145"/>
      <c r="G4" s="146"/>
      <c r="H4" s="64"/>
      <c r="I4" s="66"/>
      <c r="J4" s="67"/>
      <c r="K4" s="68"/>
      <c r="L4" s="64"/>
      <c r="M4" s="64"/>
      <c r="N4" s="64"/>
    </row>
    <row r="5" spans="2:14" x14ac:dyDescent="0.25">
      <c r="B5" s="144"/>
      <c r="C5" s="145"/>
      <c r="D5" s="145"/>
      <c r="E5" s="145"/>
      <c r="F5" s="145"/>
      <c r="G5" s="146"/>
      <c r="H5" s="64"/>
      <c r="I5" s="135" t="s">
        <v>140</v>
      </c>
      <c r="J5" s="136"/>
      <c r="K5" s="137"/>
      <c r="L5" s="64"/>
      <c r="M5" s="64"/>
      <c r="N5" s="64"/>
    </row>
    <row r="6" spans="2:14" ht="15.75" customHeight="1" x14ac:dyDescent="0.25">
      <c r="B6" s="144"/>
      <c r="C6" s="145"/>
      <c r="D6" s="145"/>
      <c r="E6" s="145"/>
      <c r="F6" s="145"/>
      <c r="G6" s="146"/>
      <c r="H6" s="64"/>
      <c r="I6" s="135"/>
      <c r="J6" s="136"/>
      <c r="K6" s="137"/>
      <c r="L6" s="64"/>
      <c r="M6" s="64"/>
      <c r="N6" s="64"/>
    </row>
    <row r="7" spans="2:14" x14ac:dyDescent="0.25">
      <c r="B7" s="144"/>
      <c r="C7" s="145"/>
      <c r="D7" s="145"/>
      <c r="E7" s="145"/>
      <c r="F7" s="145"/>
      <c r="G7" s="146"/>
      <c r="H7" s="64"/>
      <c r="I7" s="135"/>
      <c r="J7" s="136"/>
      <c r="K7" s="137"/>
      <c r="L7" s="64"/>
      <c r="M7" s="64"/>
      <c r="N7" s="64"/>
    </row>
    <row r="8" spans="2:14" x14ac:dyDescent="0.25">
      <c r="B8" s="144"/>
      <c r="C8" s="145"/>
      <c r="D8" s="145"/>
      <c r="E8" s="145"/>
      <c r="F8" s="145"/>
      <c r="G8" s="146"/>
      <c r="H8" s="64"/>
      <c r="I8" s="135"/>
      <c r="J8" s="136"/>
      <c r="K8" s="137"/>
      <c r="L8" s="64"/>
      <c r="M8" s="64"/>
      <c r="N8" s="64"/>
    </row>
    <row r="9" spans="2:14" x14ac:dyDescent="0.25">
      <c r="B9" s="144"/>
      <c r="C9" s="145"/>
      <c r="D9" s="145"/>
      <c r="E9" s="145"/>
      <c r="F9" s="145"/>
      <c r="G9" s="146"/>
      <c r="H9" s="64"/>
      <c r="I9" s="138"/>
      <c r="J9" s="139"/>
      <c r="K9" s="140"/>
      <c r="L9" s="64"/>
      <c r="M9" s="64"/>
      <c r="N9" s="64"/>
    </row>
    <row r="10" spans="2:14" x14ac:dyDescent="0.25">
      <c r="B10" s="144"/>
      <c r="C10" s="145"/>
      <c r="D10" s="145"/>
      <c r="E10" s="145"/>
      <c r="F10" s="145"/>
      <c r="G10" s="146"/>
      <c r="H10" s="69"/>
      <c r="I10" s="69"/>
      <c r="J10" s="69"/>
      <c r="K10" s="69"/>
      <c r="L10" s="69"/>
      <c r="M10" s="64"/>
      <c r="N10" s="64"/>
    </row>
    <row r="11" spans="2:14" x14ac:dyDescent="0.25">
      <c r="B11" s="144"/>
      <c r="C11" s="145"/>
      <c r="D11" s="145"/>
      <c r="E11" s="145"/>
      <c r="F11" s="145"/>
      <c r="G11" s="146"/>
      <c r="H11" s="69"/>
      <c r="I11" s="69"/>
      <c r="J11" s="69"/>
      <c r="K11" s="69"/>
      <c r="L11" s="69"/>
      <c r="M11" s="64"/>
      <c r="N11" s="64"/>
    </row>
    <row r="12" spans="2:14" ht="16.5" thickBot="1" x14ac:dyDescent="0.3">
      <c r="B12" s="147"/>
      <c r="C12" s="148"/>
      <c r="D12" s="148"/>
      <c r="E12" s="148"/>
      <c r="F12" s="148"/>
      <c r="G12" s="149"/>
      <c r="H12" s="69"/>
      <c r="I12" s="69"/>
      <c r="J12" s="69"/>
      <c r="K12" s="69"/>
      <c r="L12" s="69"/>
      <c r="M12" s="64"/>
      <c r="N12" s="64"/>
    </row>
    <row r="13" spans="2:14" x14ac:dyDescent="0.25">
      <c r="B13" s="64"/>
      <c r="C13" s="64"/>
      <c r="D13" s="64"/>
      <c r="E13" s="64"/>
      <c r="F13" s="64"/>
      <c r="G13" s="64"/>
      <c r="H13" s="69"/>
      <c r="I13" s="69"/>
      <c r="J13" s="69"/>
      <c r="K13" s="69"/>
      <c r="L13" s="69"/>
      <c r="M13" s="64"/>
      <c r="N13" s="64"/>
    </row>
    <row r="14" spans="2:14" x14ac:dyDescent="0.25">
      <c r="B14" s="64"/>
      <c r="C14" s="64"/>
      <c r="D14" s="64"/>
      <c r="E14" s="64"/>
      <c r="F14" s="64"/>
      <c r="G14" s="64"/>
      <c r="H14" s="69"/>
      <c r="I14" s="69"/>
      <c r="J14" s="69"/>
      <c r="K14" s="69"/>
      <c r="L14" s="69"/>
      <c r="M14" s="64"/>
      <c r="N14" s="64"/>
    </row>
    <row r="15" spans="2:14" x14ac:dyDescent="0.25">
      <c r="B15" s="64"/>
      <c r="C15" s="64"/>
      <c r="D15" s="64"/>
      <c r="E15" s="64"/>
      <c r="F15" s="64"/>
      <c r="G15" s="64"/>
      <c r="H15" s="64"/>
      <c r="I15" s="64"/>
      <c r="J15" s="64"/>
      <c r="K15" s="64"/>
      <c r="L15" s="64"/>
      <c r="M15" s="64"/>
      <c r="N15" s="64"/>
    </row>
    <row r="16" spans="2:14" x14ac:dyDescent="0.25">
      <c r="B16" s="64"/>
      <c r="C16" s="64"/>
      <c r="D16" s="64"/>
      <c r="E16" s="64"/>
      <c r="F16" s="64"/>
      <c r="G16" s="64"/>
      <c r="H16" s="64"/>
      <c r="I16" s="64"/>
      <c r="J16" s="64"/>
      <c r="K16" s="64"/>
      <c r="L16" s="64"/>
      <c r="M16" s="64"/>
      <c r="N16" s="64"/>
    </row>
    <row r="17" spans="2:14" x14ac:dyDescent="0.25">
      <c r="B17" s="64"/>
      <c r="C17" s="64"/>
      <c r="D17" s="64"/>
      <c r="E17" s="64"/>
      <c r="F17" s="64"/>
      <c r="G17" s="64"/>
      <c r="H17" s="64"/>
      <c r="I17" s="64"/>
      <c r="J17" s="64"/>
      <c r="K17" s="64"/>
      <c r="L17" s="64"/>
      <c r="M17" s="64"/>
      <c r="N17" s="64"/>
    </row>
    <row r="18" spans="2:14" x14ac:dyDescent="0.25">
      <c r="B18" s="64"/>
      <c r="C18" s="64"/>
      <c r="D18" s="64"/>
      <c r="E18" s="64"/>
      <c r="F18" s="64"/>
      <c r="G18" s="64"/>
      <c r="H18" s="64"/>
      <c r="I18" s="64"/>
      <c r="J18" s="64"/>
      <c r="K18" s="64"/>
      <c r="L18" s="64"/>
      <c r="M18" s="64"/>
      <c r="N18" s="64"/>
    </row>
    <row r="19" spans="2:14" x14ac:dyDescent="0.25">
      <c r="B19" s="64"/>
      <c r="C19" s="64"/>
      <c r="D19" s="64"/>
      <c r="E19" s="64"/>
      <c r="F19" s="64"/>
      <c r="G19" s="64"/>
      <c r="H19" s="64"/>
      <c r="I19" s="64"/>
      <c r="J19" s="64"/>
      <c r="K19" s="64"/>
      <c r="L19" s="64"/>
      <c r="M19" s="64"/>
      <c r="N19" s="64"/>
    </row>
    <row r="20" spans="2:14" x14ac:dyDescent="0.25">
      <c r="B20" s="64"/>
      <c r="C20" s="64"/>
      <c r="D20" s="64"/>
      <c r="E20" s="64"/>
      <c r="F20" s="64"/>
      <c r="G20" s="64"/>
      <c r="H20" s="64"/>
      <c r="I20" s="64"/>
      <c r="J20" s="64"/>
      <c r="K20" s="64"/>
      <c r="L20" s="64"/>
      <c r="M20" s="64"/>
      <c r="N20" s="64"/>
    </row>
    <row r="21" spans="2:14" x14ac:dyDescent="0.25">
      <c r="B21" s="64"/>
      <c r="C21" s="64"/>
      <c r="D21" s="64"/>
      <c r="E21" s="64"/>
      <c r="F21" s="64"/>
      <c r="G21" s="64"/>
      <c r="H21" s="64"/>
      <c r="I21" s="64"/>
      <c r="J21" s="64"/>
      <c r="K21" s="64"/>
      <c r="L21" s="64"/>
      <c r="M21" s="64"/>
      <c r="N21" s="64"/>
    </row>
    <row r="22" spans="2:14" x14ac:dyDescent="0.25">
      <c r="B22" s="64"/>
      <c r="C22" s="64"/>
      <c r="D22" s="64"/>
      <c r="E22" s="64"/>
      <c r="F22" s="64"/>
      <c r="G22" s="64"/>
      <c r="H22" s="64"/>
      <c r="I22" s="64"/>
      <c r="J22" s="64"/>
      <c r="K22" s="64"/>
      <c r="L22" s="64"/>
      <c r="M22" s="64"/>
      <c r="N22" s="64"/>
    </row>
    <row r="23" spans="2:14" x14ac:dyDescent="0.25">
      <c r="B23" s="64"/>
      <c r="C23" s="64"/>
      <c r="D23" s="64"/>
      <c r="E23" s="64"/>
      <c r="F23" s="64"/>
      <c r="G23" s="64"/>
      <c r="H23" s="64"/>
      <c r="I23" s="64"/>
      <c r="J23" s="64"/>
      <c r="K23" s="64"/>
      <c r="L23" s="64"/>
      <c r="M23" s="64"/>
      <c r="N23" s="64"/>
    </row>
    <row r="24" spans="2:14" x14ac:dyDescent="0.25">
      <c r="B24" s="64"/>
      <c r="C24" s="64"/>
      <c r="D24" s="64"/>
      <c r="E24" s="64"/>
      <c r="F24" s="64"/>
      <c r="G24" s="64"/>
      <c r="H24" s="64"/>
      <c r="I24" s="64"/>
      <c r="J24" s="64"/>
      <c r="K24" s="64"/>
      <c r="L24" s="64"/>
      <c r="M24" s="64"/>
      <c r="N24" s="64"/>
    </row>
    <row r="25" spans="2:14" x14ac:dyDescent="0.25">
      <c r="B25" s="64"/>
      <c r="C25" s="64"/>
      <c r="D25" s="64"/>
      <c r="E25" s="64"/>
      <c r="F25" s="64"/>
      <c r="G25" s="64"/>
      <c r="H25" s="64"/>
      <c r="I25" s="64"/>
      <c r="J25" s="64"/>
      <c r="K25" s="64"/>
      <c r="L25" s="64"/>
      <c r="M25" s="64"/>
      <c r="N25" s="64"/>
    </row>
    <row r="26" spans="2:14" x14ac:dyDescent="0.25">
      <c r="B26" s="64"/>
      <c r="C26" s="64"/>
      <c r="D26" s="64"/>
      <c r="E26" s="64"/>
      <c r="F26" s="64"/>
      <c r="G26" s="64"/>
      <c r="H26" s="64"/>
      <c r="I26" s="64"/>
      <c r="J26" s="64"/>
      <c r="K26" s="64"/>
      <c r="L26" s="64"/>
      <c r="M26" s="64"/>
      <c r="N26" s="64"/>
    </row>
    <row r="27" spans="2:14" x14ac:dyDescent="0.25">
      <c r="B27" s="64"/>
      <c r="C27" s="64"/>
      <c r="D27" s="64"/>
      <c r="E27" s="64"/>
      <c r="F27" s="64"/>
      <c r="G27" s="64"/>
      <c r="H27" s="64"/>
      <c r="I27" s="64"/>
      <c r="J27" s="64"/>
      <c r="K27" s="64"/>
      <c r="L27" s="64"/>
      <c r="M27" s="64"/>
      <c r="N27" s="64"/>
    </row>
    <row r="28" spans="2:14" x14ac:dyDescent="0.25">
      <c r="B28" s="64"/>
      <c r="C28" s="64"/>
      <c r="D28" s="64"/>
      <c r="E28" s="64"/>
      <c r="F28" s="64"/>
      <c r="G28" s="64"/>
      <c r="H28" s="64"/>
      <c r="I28" s="64"/>
      <c r="J28" s="64"/>
      <c r="K28" s="64"/>
      <c r="L28" s="64"/>
      <c r="M28" s="64"/>
      <c r="N28" s="64"/>
    </row>
    <row r="29" spans="2:14" x14ac:dyDescent="0.25">
      <c r="B29" s="64"/>
      <c r="C29" s="64"/>
      <c r="D29" s="64"/>
      <c r="E29" s="64"/>
      <c r="F29" s="64"/>
      <c r="G29" s="64"/>
      <c r="H29" s="64"/>
      <c r="I29" s="64"/>
      <c r="J29" s="64"/>
      <c r="K29" s="64"/>
      <c r="L29" s="64"/>
      <c r="M29" s="64"/>
      <c r="N29" s="64"/>
    </row>
    <row r="30" spans="2:14" x14ac:dyDescent="0.25">
      <c r="B30" s="64"/>
      <c r="C30" s="64"/>
      <c r="D30" s="64"/>
      <c r="E30" s="64"/>
      <c r="F30" s="64"/>
      <c r="G30" s="64"/>
      <c r="H30" s="64"/>
      <c r="I30" s="64"/>
      <c r="J30" s="64"/>
      <c r="K30" s="64"/>
      <c r="L30" s="64"/>
      <c r="M30" s="64"/>
      <c r="N30" s="64"/>
    </row>
    <row r="31" spans="2:14" x14ac:dyDescent="0.25">
      <c r="B31" s="64"/>
      <c r="C31" s="64"/>
      <c r="D31" s="64"/>
      <c r="E31" s="64"/>
      <c r="F31" s="64"/>
      <c r="G31" s="64"/>
      <c r="H31" s="64"/>
      <c r="I31" s="64"/>
      <c r="J31" s="64"/>
      <c r="K31" s="64"/>
      <c r="L31" s="64"/>
      <c r="M31" s="64"/>
      <c r="N31" s="64"/>
    </row>
    <row r="32" spans="2:14" x14ac:dyDescent="0.25">
      <c r="B32" s="64"/>
      <c r="C32" s="64"/>
      <c r="D32" s="64"/>
      <c r="E32" s="64"/>
      <c r="F32" s="64"/>
      <c r="G32" s="64"/>
      <c r="H32" s="64"/>
      <c r="I32" s="64"/>
      <c r="J32" s="64"/>
      <c r="K32" s="64"/>
      <c r="L32" s="64"/>
      <c r="M32" s="64"/>
      <c r="N32" s="64"/>
    </row>
  </sheetData>
  <mergeCells count="3">
    <mergeCell ref="I2:K3"/>
    <mergeCell ref="I5:K9"/>
    <mergeCell ref="B2:G12"/>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FF0000"/>
  </sheetPr>
  <dimension ref="A1:A12"/>
  <sheetViews>
    <sheetView workbookViewId="0"/>
  </sheetViews>
  <sheetFormatPr defaultColWidth="9.140625" defaultRowHeight="15" x14ac:dyDescent="0.25"/>
  <cols>
    <col min="1" max="16384" width="9.140625" style="69"/>
  </cols>
  <sheetData>
    <row r="1" spans="1:1" ht="23.25" x14ac:dyDescent="0.35">
      <c r="A1" s="70" t="s">
        <v>141</v>
      </c>
    </row>
    <row r="2" spans="1:1" x14ac:dyDescent="0.25">
      <c r="A2" s="71" t="s">
        <v>19</v>
      </c>
    </row>
    <row r="3" spans="1:1" x14ac:dyDescent="0.25">
      <c r="A3" s="71" t="s">
        <v>20</v>
      </c>
    </row>
    <row r="4" spans="1:1" x14ac:dyDescent="0.25">
      <c r="A4" s="71" t="s">
        <v>25</v>
      </c>
    </row>
    <row r="5" spans="1:1" x14ac:dyDescent="0.25">
      <c r="A5" s="71" t="s">
        <v>36</v>
      </c>
    </row>
    <row r="6" spans="1:1" x14ac:dyDescent="0.25">
      <c r="A6" s="71" t="s">
        <v>56</v>
      </c>
    </row>
    <row r="7" spans="1:1" x14ac:dyDescent="0.25">
      <c r="A7" s="71" t="s">
        <v>57</v>
      </c>
    </row>
    <row r="8" spans="1:1" x14ac:dyDescent="0.25">
      <c r="A8" s="71" t="s">
        <v>67</v>
      </c>
    </row>
    <row r="9" spans="1:1" x14ac:dyDescent="0.25">
      <c r="A9" s="71" t="s">
        <v>76</v>
      </c>
    </row>
    <row r="10" spans="1:1" x14ac:dyDescent="0.25">
      <c r="A10" s="71" t="s">
        <v>85</v>
      </c>
    </row>
    <row r="11" spans="1:1" x14ac:dyDescent="0.25">
      <c r="A11" s="71" t="s">
        <v>90</v>
      </c>
    </row>
    <row r="12" spans="1:1" x14ac:dyDescent="0.25">
      <c r="A12" s="71" t="s">
        <v>133</v>
      </c>
    </row>
  </sheetData>
  <hyperlinks>
    <hyperlink ref="A2" location="'B1'!A1" display="Table B1.–Southeast Alaska estimates of escapement and CVs of Pacific Salmon Commission Chinook Technical Committee wild Chinook salmon escapement indicator stocks."/>
    <hyperlink ref="A3" location="'B2'!A1" display="Table B2.–Transboundary River estimates of escapement and CVs of Pacific Salmon Commission Chinook Technical Committee wild Chinook salmon escapement indicator stocks."/>
    <hyperlink ref="A4" location="'B3'!A1" display="Table B3.–Northern British Columbia escapements and terminal runs (t. run) of Pacific Salmon Commission Chinook Technical Committee wild Chinook salmon escapement indicator stocks."/>
    <hyperlink ref="A5" location="'B4'!A1" display="Table B4.–Southern British Columbia escapements of Pacific Salmon Commission Chinook Technical Committee wild Chinook salmon escapement indicator stocks"/>
    <hyperlink ref="A6" location="'B5'!A1" display="Table B5.– Southwest Vancouver Island 3-stream index, Northwest Vancouver Island 4-stream index, and West Coast Vancouver Island 14-stream index escapements of Pacific Salmon Commission Chinook Technical Committee wild Chinook salmon escapement indicator stocks."/>
    <hyperlink ref="A7" location="'B6'!A1" display="Table B6.–Fraser River escapements and terminal runs (t. run) of Pacific Salmon Commission Chinook Technical Committee wild Chinook salmon escapement indicator stocks."/>
    <hyperlink ref="A8" location="'B7'!A1" display="Table B7.–Puget Sound escapements and terminal runs (t. run) of Pacific Salmon Commission Chinook Technical Committee wild Chinook salmon escapement indicator stocks."/>
    <hyperlink ref="A9" location="'B8'!A1" display="Table B8.–Washington Coast escapements and terminal runs (t. run) of Pacific Salmon Commission Chinook Technical Committee wild Chinook salmon escapement indicator stocks."/>
    <hyperlink ref="A10" location="'B9'!A1" display="Table B9.–Mid-Columbia summer, Columbia Fall Chinook below Bonneville Dam, and Columbia Upriver fall Chinook escapements and terminal runs (t. run) of Pacific Salmon Commission Chinook Technical Committee Chinook salmon escapement indicator stocks."/>
    <hyperlink ref="A11" location="'B10'!A1" display="Table B10.–North Oregon Coastal escapements as estimated via traditional habitat expansion methods and terminal runs (t. run) of Pacific Salmon Commission Chinook Technical Committee wild Chinook salmon escapement indicator stocks."/>
    <hyperlink ref="A12" location="'B11'!A1" display="Table B11.–Oregon Coastal escapements and terminal runs (t. run) as estimated by MR calibrated indexes of Pacific Salmon Commission Chinook Technical Committee wild Chinook salmon escapement indicator stocks. Estimates presented in boldface represent estimates generated from direct MR studies."/>
  </hyperlink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dimension ref="A1:BA128"/>
  <sheetViews>
    <sheetView zoomScale="85" zoomScaleNormal="85" workbookViewId="0"/>
  </sheetViews>
  <sheetFormatPr defaultColWidth="9.140625" defaultRowHeight="15" x14ac:dyDescent="0.25"/>
  <cols>
    <col min="1" max="1" width="12.42578125" style="6" customWidth="1"/>
    <col min="2" max="2" width="9.140625" style="8"/>
    <col min="3" max="3" width="9.140625" style="58"/>
    <col min="4" max="4" width="9.140625" style="8"/>
    <col min="5" max="5" width="9.140625" style="58"/>
    <col min="6" max="6" width="9.140625" style="8"/>
    <col min="7" max="7" width="9.140625" style="58"/>
    <col min="8" max="53" width="9.140625" style="8"/>
    <col min="54" max="16384" width="9.140625" style="5"/>
  </cols>
  <sheetData>
    <row r="1" spans="1:7" ht="15.75" thickBot="1" x14ac:dyDescent="0.3">
      <c r="A1" s="23" t="s">
        <v>19</v>
      </c>
    </row>
    <row r="2" spans="1:7" ht="15.75" thickBot="1" x14ac:dyDescent="0.3">
      <c r="A2" s="155" t="s">
        <v>0</v>
      </c>
      <c r="B2" s="150" t="s">
        <v>18</v>
      </c>
      <c r="C2" s="151"/>
      <c r="D2" s="151"/>
      <c r="E2" s="151"/>
      <c r="F2" s="151"/>
      <c r="G2" s="152"/>
    </row>
    <row r="3" spans="1:7" ht="15.75" thickBot="1" x14ac:dyDescent="0.3">
      <c r="A3" s="156"/>
      <c r="B3" s="150" t="s">
        <v>17</v>
      </c>
      <c r="C3" s="153"/>
      <c r="D3" s="154" t="s">
        <v>16</v>
      </c>
      <c r="E3" s="153"/>
      <c r="F3" s="154" t="s">
        <v>15</v>
      </c>
      <c r="G3" s="153"/>
    </row>
    <row r="4" spans="1:7" ht="18" thickBot="1" x14ac:dyDescent="0.3">
      <c r="A4" s="157"/>
      <c r="B4" s="10" t="s">
        <v>14</v>
      </c>
      <c r="C4" s="59" t="s">
        <v>99</v>
      </c>
      <c r="D4" s="10" t="s">
        <v>14</v>
      </c>
      <c r="E4" s="59" t="s">
        <v>13</v>
      </c>
      <c r="F4" s="10" t="s">
        <v>14</v>
      </c>
      <c r="G4" s="59" t="s">
        <v>13</v>
      </c>
    </row>
    <row r="5" spans="1:7" ht="15.75" thickBot="1" x14ac:dyDescent="0.3">
      <c r="A5" s="14">
        <v>1975</v>
      </c>
      <c r="B5" s="12" t="s">
        <v>10</v>
      </c>
      <c r="C5" s="54"/>
      <c r="D5" s="12" t="s">
        <v>10</v>
      </c>
      <c r="E5" s="54"/>
      <c r="F5" s="12" t="s">
        <v>10</v>
      </c>
      <c r="G5" s="54"/>
    </row>
    <row r="6" spans="1:7" ht="15.75" thickBot="1" x14ac:dyDescent="0.3">
      <c r="A6" s="14">
        <v>1976</v>
      </c>
      <c r="B6" s="12">
        <v>1421</v>
      </c>
      <c r="C6" s="54"/>
      <c r="D6" s="12" t="s">
        <v>10</v>
      </c>
      <c r="E6" s="54"/>
      <c r="F6" s="12" t="s">
        <v>10</v>
      </c>
      <c r="G6" s="54"/>
    </row>
    <row r="7" spans="1:7" ht="15.75" thickBot="1" x14ac:dyDescent="0.3">
      <c r="A7" s="14">
        <v>1977</v>
      </c>
      <c r="B7" s="12">
        <v>1732</v>
      </c>
      <c r="C7" s="54"/>
      <c r="D7" s="12" t="s">
        <v>10</v>
      </c>
      <c r="E7" s="54"/>
      <c r="F7" s="12">
        <v>4706.2818071213569</v>
      </c>
      <c r="G7" s="55">
        <v>0.12836438923395446</v>
      </c>
    </row>
    <row r="8" spans="1:7" ht="15.75" thickBot="1" x14ac:dyDescent="0.3">
      <c r="A8" s="14">
        <v>1978</v>
      </c>
      <c r="B8" s="12">
        <v>808</v>
      </c>
      <c r="C8" s="54"/>
      <c r="D8" s="12" t="s">
        <v>10</v>
      </c>
      <c r="E8" s="54"/>
      <c r="F8" s="12">
        <v>5344.0941259509455</v>
      </c>
      <c r="G8" s="55">
        <v>0.12836438923395446</v>
      </c>
    </row>
    <row r="9" spans="1:7" ht="15.75" thickBot="1" x14ac:dyDescent="0.3">
      <c r="A9" s="14">
        <v>1979</v>
      </c>
      <c r="B9" s="12">
        <v>1284</v>
      </c>
      <c r="C9" s="54"/>
      <c r="D9" s="12" t="s">
        <v>10</v>
      </c>
      <c r="E9" s="54"/>
      <c r="F9" s="12">
        <v>2783.1810276200222</v>
      </c>
      <c r="G9" s="55">
        <v>0.12836438923395446</v>
      </c>
    </row>
    <row r="10" spans="1:7" ht="15.75" thickBot="1" x14ac:dyDescent="0.3">
      <c r="A10" s="14">
        <v>1980</v>
      </c>
      <c r="B10" s="12">
        <v>905</v>
      </c>
      <c r="C10" s="54"/>
      <c r="D10" s="12" t="s">
        <v>10</v>
      </c>
      <c r="E10" s="54"/>
      <c r="F10" s="12">
        <v>4909.2220903853167</v>
      </c>
      <c r="G10" s="55">
        <v>0.12836438923395443</v>
      </c>
    </row>
    <row r="11" spans="1:7" ht="15.75" thickBot="1" x14ac:dyDescent="0.3">
      <c r="A11" s="14">
        <v>1981</v>
      </c>
      <c r="B11" s="12">
        <v>702</v>
      </c>
      <c r="C11" s="54"/>
      <c r="D11" s="12" t="s">
        <v>10</v>
      </c>
      <c r="E11" s="54"/>
      <c r="F11" s="12">
        <v>3532.1273110941602</v>
      </c>
      <c r="G11" s="55">
        <v>0.12836438923395446</v>
      </c>
    </row>
    <row r="12" spans="1:7" ht="15.75" thickBot="1" x14ac:dyDescent="0.3">
      <c r="A12" s="14">
        <v>1982</v>
      </c>
      <c r="B12" s="12">
        <v>434</v>
      </c>
      <c r="C12" s="54"/>
      <c r="D12" s="12" t="s">
        <v>10</v>
      </c>
      <c r="E12" s="54"/>
      <c r="F12" s="12">
        <v>6527.9124449907113</v>
      </c>
      <c r="G12" s="55">
        <v>0.12836438923395443</v>
      </c>
    </row>
    <row r="13" spans="1:7" ht="15.75" thickBot="1" x14ac:dyDescent="0.3">
      <c r="A13" s="14">
        <v>1983</v>
      </c>
      <c r="B13" s="12">
        <v>592</v>
      </c>
      <c r="C13" s="54"/>
      <c r="D13" s="12" t="s">
        <v>10</v>
      </c>
      <c r="E13" s="54"/>
      <c r="F13" s="12">
        <v>5435.9004445703558</v>
      </c>
      <c r="G13" s="55">
        <v>0.12836438923395443</v>
      </c>
    </row>
    <row r="14" spans="1:7" ht="15.75" thickBot="1" x14ac:dyDescent="0.3">
      <c r="A14" s="14">
        <v>1984</v>
      </c>
      <c r="B14" s="12">
        <v>1726</v>
      </c>
      <c r="C14" s="54"/>
      <c r="D14" s="12" t="s">
        <v>10</v>
      </c>
      <c r="E14" s="54"/>
      <c r="F14" s="12">
        <v>8876.2214370451056</v>
      </c>
      <c r="G14" s="55">
        <v>0.12836438923395443</v>
      </c>
    </row>
    <row r="15" spans="1:7" ht="15.75" thickBot="1" x14ac:dyDescent="0.3">
      <c r="A15" s="14">
        <v>1985</v>
      </c>
      <c r="B15" s="12">
        <v>1521</v>
      </c>
      <c r="C15" s="54"/>
      <c r="D15" s="12" t="s">
        <v>10</v>
      </c>
      <c r="E15" s="54"/>
      <c r="F15" s="12">
        <v>5720.983223441157</v>
      </c>
      <c r="G15" s="55">
        <v>0.12836438923395446</v>
      </c>
    </row>
    <row r="16" spans="1:7" ht="15.75" thickBot="1" x14ac:dyDescent="0.3">
      <c r="A16" s="14">
        <v>1986</v>
      </c>
      <c r="B16" s="12">
        <v>2067</v>
      </c>
      <c r="C16" s="54"/>
      <c r="D16" s="12" t="s">
        <v>10</v>
      </c>
      <c r="E16" s="54"/>
      <c r="F16" s="12">
        <v>10272.643862361401</v>
      </c>
      <c r="G16" s="55">
        <v>0.12836438923395446</v>
      </c>
    </row>
    <row r="17" spans="1:7" ht="15.75" thickBot="1" x14ac:dyDescent="0.3">
      <c r="A17" s="14">
        <v>1987</v>
      </c>
      <c r="B17" s="12">
        <v>1379</v>
      </c>
      <c r="C17" s="54"/>
      <c r="D17" s="12" t="s">
        <v>10</v>
      </c>
      <c r="E17" s="54"/>
      <c r="F17" s="12">
        <v>9533.3614018998323</v>
      </c>
      <c r="G17" s="55">
        <v>0.12836438923395446</v>
      </c>
    </row>
    <row r="18" spans="1:7" ht="15.75" thickBot="1" x14ac:dyDescent="0.3">
      <c r="A18" s="14">
        <v>1988</v>
      </c>
      <c r="B18" s="12">
        <v>868</v>
      </c>
      <c r="C18" s="55">
        <v>0.02</v>
      </c>
      <c r="D18" s="12" t="s">
        <v>10</v>
      </c>
      <c r="E18" s="54"/>
      <c r="F18" s="12">
        <v>8436.5174899731919</v>
      </c>
      <c r="G18" s="55">
        <v>0.12836438923395446</v>
      </c>
    </row>
    <row r="19" spans="1:7" ht="15.75" thickBot="1" x14ac:dyDescent="0.3">
      <c r="A19" s="14">
        <v>1989</v>
      </c>
      <c r="B19" s="12">
        <v>637</v>
      </c>
      <c r="C19" s="54"/>
      <c r="D19" s="12" t="s">
        <v>10</v>
      </c>
      <c r="E19" s="54"/>
      <c r="F19" s="12">
        <v>5551.8663207211903</v>
      </c>
      <c r="G19" s="55">
        <v>0.12836438923395446</v>
      </c>
    </row>
    <row r="20" spans="1:7" ht="15.75" thickBot="1" x14ac:dyDescent="0.3">
      <c r="A20" s="14">
        <v>1990</v>
      </c>
      <c r="B20" s="12">
        <v>628</v>
      </c>
      <c r="C20" s="54"/>
      <c r="D20" s="12" t="s">
        <v>10</v>
      </c>
      <c r="E20" s="54"/>
      <c r="F20" s="12">
        <v>2855.6597002142935</v>
      </c>
      <c r="G20" s="55">
        <v>0.12836438923395446</v>
      </c>
    </row>
    <row r="21" spans="1:7" ht="15.75" thickBot="1" x14ac:dyDescent="0.3">
      <c r="A21" s="14">
        <v>1991</v>
      </c>
      <c r="B21" s="12">
        <v>889</v>
      </c>
      <c r="C21" s="55">
        <v>0.01</v>
      </c>
      <c r="D21" s="12">
        <v>5883</v>
      </c>
      <c r="E21" s="55">
        <v>0.13</v>
      </c>
      <c r="F21" s="12">
        <v>3164.9020366165182</v>
      </c>
      <c r="G21" s="55">
        <v>0.12836438923395446</v>
      </c>
    </row>
    <row r="22" spans="1:7" ht="15.75" thickBot="1" x14ac:dyDescent="0.3">
      <c r="A22" s="14">
        <v>1992</v>
      </c>
      <c r="B22" s="12">
        <v>1595</v>
      </c>
      <c r="C22" s="55">
        <v>0.01</v>
      </c>
      <c r="D22" s="12">
        <v>5277</v>
      </c>
      <c r="E22" s="55">
        <v>0.15</v>
      </c>
      <c r="F22" s="12">
        <v>4223.090656492881</v>
      </c>
      <c r="G22" s="55">
        <v>0.12836438923395443</v>
      </c>
    </row>
    <row r="23" spans="1:7" ht="15.75" thickBot="1" x14ac:dyDescent="0.3">
      <c r="A23" s="14">
        <v>1993</v>
      </c>
      <c r="B23" s="12">
        <v>952</v>
      </c>
      <c r="C23" s="55">
        <v>0.03</v>
      </c>
      <c r="D23" s="12">
        <v>4464</v>
      </c>
      <c r="E23" s="55">
        <v>0.15</v>
      </c>
      <c r="F23" s="12">
        <v>5160.4814887121247</v>
      </c>
      <c r="G23" s="55">
        <v>0.12836438923395446</v>
      </c>
    </row>
    <row r="24" spans="1:7" ht="15.75" thickBot="1" x14ac:dyDescent="0.3">
      <c r="A24" s="14">
        <v>1994</v>
      </c>
      <c r="B24" s="12">
        <v>1271</v>
      </c>
      <c r="C24" s="55">
        <v>0.03</v>
      </c>
      <c r="D24" s="12">
        <v>6793</v>
      </c>
      <c r="E24" s="55">
        <v>0.12</v>
      </c>
      <c r="F24" s="12">
        <v>3435.4890809684648</v>
      </c>
      <c r="G24" s="55">
        <v>0.12836438923395443</v>
      </c>
    </row>
    <row r="25" spans="1:7" ht="15.75" thickBot="1" x14ac:dyDescent="0.3">
      <c r="A25" s="14">
        <v>1995</v>
      </c>
      <c r="B25" s="12">
        <v>4330</v>
      </c>
      <c r="C25" s="55">
        <v>0.04</v>
      </c>
      <c r="D25" s="12">
        <v>3778</v>
      </c>
      <c r="E25" s="55">
        <v>0.18</v>
      </c>
      <c r="F25" s="12">
        <v>3730.235682851835</v>
      </c>
      <c r="G25" s="55">
        <v>0.12836438923395446</v>
      </c>
    </row>
    <row r="26" spans="1:7" ht="15.75" thickBot="1" x14ac:dyDescent="0.3">
      <c r="A26" s="14">
        <v>1996</v>
      </c>
      <c r="B26" s="12">
        <v>1800</v>
      </c>
      <c r="C26" s="55">
        <v>0.1</v>
      </c>
      <c r="D26" s="12">
        <v>4910</v>
      </c>
      <c r="E26" s="55">
        <v>0.13</v>
      </c>
      <c r="F26" s="12">
        <v>5638.8407278343166</v>
      </c>
      <c r="G26" s="55">
        <v>0.12836438923395443</v>
      </c>
    </row>
    <row r="27" spans="1:7" ht="15.75" thickBot="1" x14ac:dyDescent="0.3">
      <c r="A27" s="14">
        <v>1997</v>
      </c>
      <c r="B27" s="12">
        <v>1878</v>
      </c>
      <c r="C27" s="55">
        <v>0.1</v>
      </c>
      <c r="D27" s="12">
        <v>8095</v>
      </c>
      <c r="E27" s="55">
        <v>0.12</v>
      </c>
      <c r="F27" s="12">
        <v>2970</v>
      </c>
      <c r="G27" s="55">
        <v>0.09</v>
      </c>
    </row>
    <row r="28" spans="1:7" ht="15.75" thickBot="1" x14ac:dyDescent="0.3">
      <c r="A28" s="14">
        <v>1998</v>
      </c>
      <c r="B28" s="12">
        <v>924</v>
      </c>
      <c r="C28" s="55">
        <v>0.14000000000000001</v>
      </c>
      <c r="D28" s="12">
        <v>3657</v>
      </c>
      <c r="E28" s="55">
        <v>0.11</v>
      </c>
      <c r="F28" s="12">
        <v>4132</v>
      </c>
      <c r="G28" s="55">
        <v>0.1</v>
      </c>
    </row>
    <row r="29" spans="1:7" ht="15.75" thickBot="1" x14ac:dyDescent="0.3">
      <c r="A29" s="14">
        <v>1999</v>
      </c>
      <c r="B29" s="12">
        <v>1461</v>
      </c>
      <c r="C29" s="55">
        <v>0.1</v>
      </c>
      <c r="D29" s="12">
        <v>2258</v>
      </c>
      <c r="E29" s="55">
        <v>0.14000000000000001</v>
      </c>
      <c r="F29" s="12">
        <v>3914</v>
      </c>
      <c r="G29" s="55">
        <v>0.13</v>
      </c>
    </row>
    <row r="30" spans="1:7" ht="15.75" thickBot="1" x14ac:dyDescent="0.3">
      <c r="A30" s="14">
        <v>2000</v>
      </c>
      <c r="B30" s="12">
        <v>1785</v>
      </c>
      <c r="C30" s="55">
        <v>0.08</v>
      </c>
      <c r="D30" s="12">
        <v>2029</v>
      </c>
      <c r="E30" s="55">
        <v>0.13</v>
      </c>
      <c r="F30" s="12">
        <v>5872</v>
      </c>
      <c r="G30" s="55">
        <v>0.11</v>
      </c>
    </row>
    <row r="31" spans="1:7" ht="15.75" thickBot="1" x14ac:dyDescent="0.3">
      <c r="A31" s="14">
        <v>2001</v>
      </c>
      <c r="B31" s="12">
        <v>562</v>
      </c>
      <c r="C31" s="55">
        <v>0.03</v>
      </c>
      <c r="D31" s="12">
        <v>4514</v>
      </c>
      <c r="E31" s="55">
        <v>0.16</v>
      </c>
      <c r="F31" s="12">
        <v>10541</v>
      </c>
      <c r="G31" s="55">
        <v>0.11</v>
      </c>
    </row>
    <row r="32" spans="1:7" ht="15.75" thickBot="1" x14ac:dyDescent="0.3">
      <c r="A32" s="14">
        <v>2002</v>
      </c>
      <c r="B32" s="12">
        <v>1000</v>
      </c>
      <c r="C32" s="55">
        <v>0.01</v>
      </c>
      <c r="D32" s="12">
        <v>4035</v>
      </c>
      <c r="E32" s="55">
        <v>0.11</v>
      </c>
      <c r="F32" s="12">
        <v>6988</v>
      </c>
      <c r="G32" s="55">
        <v>0.12</v>
      </c>
    </row>
    <row r="33" spans="1:7" ht="15.75" thickBot="1" x14ac:dyDescent="0.3">
      <c r="A33" s="14">
        <v>2003</v>
      </c>
      <c r="B33" s="12">
        <v>2163</v>
      </c>
      <c r="C33" s="55">
        <v>0.03</v>
      </c>
      <c r="D33" s="12">
        <v>5631</v>
      </c>
      <c r="E33" s="55">
        <v>0.12</v>
      </c>
      <c r="F33" s="12">
        <v>5546</v>
      </c>
      <c r="G33" s="55">
        <v>0.08</v>
      </c>
    </row>
    <row r="34" spans="1:7" ht="15.75" thickBot="1" x14ac:dyDescent="0.3">
      <c r="A34" s="14">
        <v>2004</v>
      </c>
      <c r="B34" s="12">
        <v>756</v>
      </c>
      <c r="C34" s="55">
        <v>0.03</v>
      </c>
      <c r="D34" s="12">
        <v>3406</v>
      </c>
      <c r="E34" s="55">
        <v>0.13</v>
      </c>
      <c r="F34" s="12">
        <v>3963</v>
      </c>
      <c r="G34" s="55">
        <v>0.08</v>
      </c>
    </row>
    <row r="35" spans="1:7" ht="15.75" thickBot="1" x14ac:dyDescent="0.3">
      <c r="A35" s="14">
        <v>2005</v>
      </c>
      <c r="B35" s="12">
        <v>610</v>
      </c>
      <c r="C35" s="55">
        <v>0</v>
      </c>
      <c r="D35" s="12">
        <v>3361</v>
      </c>
      <c r="E35" s="55">
        <v>0.16</v>
      </c>
      <c r="F35" s="12">
        <v>4742</v>
      </c>
      <c r="G35" s="55">
        <v>0.08</v>
      </c>
    </row>
    <row r="36" spans="1:7" ht="15.75" thickBot="1" x14ac:dyDescent="0.3">
      <c r="A36" s="14">
        <v>2006</v>
      </c>
      <c r="B36" s="12">
        <v>747</v>
      </c>
      <c r="C36" s="54"/>
      <c r="D36" s="12">
        <v>3003</v>
      </c>
      <c r="E36" s="55">
        <v>0.13</v>
      </c>
      <c r="F36" s="12">
        <v>5645</v>
      </c>
      <c r="G36" s="55">
        <v>0.08</v>
      </c>
    </row>
    <row r="37" spans="1:7" ht="15.75" thickBot="1" x14ac:dyDescent="0.3">
      <c r="A37" s="14">
        <v>2007</v>
      </c>
      <c r="B37" s="12">
        <v>677</v>
      </c>
      <c r="C37" s="54"/>
      <c r="D37" s="12">
        <v>1438</v>
      </c>
      <c r="E37" s="55">
        <v>0.16</v>
      </c>
      <c r="F37" s="12">
        <v>5668</v>
      </c>
      <c r="G37" s="55">
        <v>0.08</v>
      </c>
    </row>
    <row r="38" spans="1:7" ht="15.75" thickBot="1" x14ac:dyDescent="0.3">
      <c r="A38" s="14">
        <v>2008</v>
      </c>
      <c r="B38" s="12">
        <v>413</v>
      </c>
      <c r="C38" s="54"/>
      <c r="D38" s="12">
        <v>2882</v>
      </c>
      <c r="E38" s="55">
        <v>0.16</v>
      </c>
      <c r="F38" s="12">
        <v>3104</v>
      </c>
      <c r="G38" s="55">
        <v>0.12</v>
      </c>
    </row>
    <row r="39" spans="1:7" ht="15.75" thickBot="1" x14ac:dyDescent="0.3">
      <c r="A39" s="14">
        <v>2009</v>
      </c>
      <c r="B39" s="12">
        <v>902</v>
      </c>
      <c r="C39" s="54"/>
      <c r="D39" s="12">
        <v>4406</v>
      </c>
      <c r="E39" s="55">
        <v>0.13</v>
      </c>
      <c r="F39" s="12">
        <v>3157</v>
      </c>
      <c r="G39" s="55">
        <v>0.11</v>
      </c>
    </row>
    <row r="40" spans="1:7" ht="15.75" thickBot="1" x14ac:dyDescent="0.3">
      <c r="A40" s="14">
        <v>2010</v>
      </c>
      <c r="B40" s="12">
        <v>166</v>
      </c>
      <c r="C40" s="54"/>
      <c r="D40" s="12">
        <v>1797</v>
      </c>
      <c r="E40" s="55">
        <v>0.13</v>
      </c>
      <c r="F40" s="12">
        <v>3835</v>
      </c>
      <c r="G40" s="55">
        <v>0.12</v>
      </c>
    </row>
    <row r="41" spans="1:7" ht="15.75" thickBot="1" x14ac:dyDescent="0.3">
      <c r="A41" s="14">
        <v>2011</v>
      </c>
      <c r="B41" s="12">
        <v>240</v>
      </c>
      <c r="C41" s="54"/>
      <c r="D41" s="12">
        <v>2674</v>
      </c>
      <c r="E41" s="55">
        <v>0.1</v>
      </c>
      <c r="F41" s="12">
        <v>3195</v>
      </c>
      <c r="G41" s="55">
        <v>0.21</v>
      </c>
    </row>
    <row r="42" spans="1:7" ht="15.75" thickBot="1" x14ac:dyDescent="0.3">
      <c r="A42" s="14">
        <v>2012</v>
      </c>
      <c r="B42" s="12">
        <v>322</v>
      </c>
      <c r="C42" s="56" t="s">
        <v>10</v>
      </c>
      <c r="D42" s="12">
        <v>1723</v>
      </c>
      <c r="E42" s="55">
        <v>0.15</v>
      </c>
      <c r="F42" s="12">
        <v>956</v>
      </c>
      <c r="G42" s="55">
        <v>0.12836438923395446</v>
      </c>
    </row>
    <row r="43" spans="1:7" ht="15.75" thickBot="1" x14ac:dyDescent="0.3">
      <c r="A43" s="14">
        <v>2013</v>
      </c>
      <c r="B43" s="12">
        <v>912</v>
      </c>
      <c r="C43" s="55" t="s">
        <v>10</v>
      </c>
      <c r="D43" s="12">
        <v>1719</v>
      </c>
      <c r="E43" s="55">
        <v>0.19</v>
      </c>
      <c r="F43" s="12">
        <v>1135</v>
      </c>
      <c r="G43" s="55">
        <v>0.12836438923395443</v>
      </c>
    </row>
    <row r="44" spans="1:7" ht="15.75" thickBot="1" x14ac:dyDescent="0.3">
      <c r="A44" s="14">
        <v>2014</v>
      </c>
      <c r="B44" s="12">
        <v>475</v>
      </c>
      <c r="C44" s="55" t="s">
        <v>10</v>
      </c>
      <c r="D44" s="12">
        <v>1529</v>
      </c>
      <c r="E44" s="55">
        <v>0.2</v>
      </c>
      <c r="F44" s="12">
        <v>1691.0000000000002</v>
      </c>
      <c r="G44" s="55">
        <v>0.12836438923395443</v>
      </c>
    </row>
    <row r="45" spans="1:7" ht="15.75" thickBot="1" x14ac:dyDescent="0.3">
      <c r="A45" s="14">
        <v>2015</v>
      </c>
      <c r="B45" s="12">
        <v>174</v>
      </c>
      <c r="C45" s="55" t="s">
        <v>10</v>
      </c>
      <c r="D45" s="12">
        <v>2452</v>
      </c>
      <c r="E45" s="55">
        <v>0.11</v>
      </c>
      <c r="F45" s="12">
        <v>2623</v>
      </c>
      <c r="G45" s="55">
        <v>0.12836438923395443</v>
      </c>
    </row>
    <row r="46" spans="1:7" ht="15.75" thickBot="1" x14ac:dyDescent="0.3">
      <c r="A46" s="14">
        <v>2016</v>
      </c>
      <c r="B46" s="12">
        <v>329</v>
      </c>
      <c r="C46" s="55"/>
      <c r="D46" s="12">
        <v>1380</v>
      </c>
      <c r="E46" s="55">
        <v>0.14000000000000001</v>
      </c>
      <c r="F46" s="12">
        <v>1463</v>
      </c>
      <c r="G46" s="55">
        <v>0.12836438923395446</v>
      </c>
    </row>
    <row r="47" spans="1:7" ht="15.75" thickBot="1" x14ac:dyDescent="0.3">
      <c r="A47" s="14">
        <v>2017</v>
      </c>
      <c r="B47" s="12">
        <v>1187</v>
      </c>
      <c r="C47" s="55"/>
      <c r="D47" s="12">
        <v>1173</v>
      </c>
      <c r="E47" s="55">
        <v>0.2</v>
      </c>
      <c r="F47" s="12">
        <v>1203</v>
      </c>
      <c r="G47" s="55">
        <v>0.12836438923395446</v>
      </c>
    </row>
    <row r="48" spans="1:7" ht="15.75" thickBot="1" x14ac:dyDescent="0.3">
      <c r="A48" s="14">
        <v>2018</v>
      </c>
      <c r="B48" s="12">
        <v>420</v>
      </c>
      <c r="C48" s="55"/>
      <c r="D48" s="12">
        <v>873</v>
      </c>
      <c r="E48" s="55">
        <v>0.19</v>
      </c>
      <c r="F48" s="12">
        <v>1971.0000000000002</v>
      </c>
      <c r="G48" s="55">
        <v>0.12836438923395443</v>
      </c>
    </row>
    <row r="49" spans="1:7" ht="18" thickBot="1" x14ac:dyDescent="0.3">
      <c r="A49" s="76" t="s">
        <v>100</v>
      </c>
      <c r="B49" s="28">
        <v>623</v>
      </c>
      <c r="C49" s="73"/>
      <c r="D49" s="28">
        <v>2028</v>
      </c>
      <c r="E49" s="73">
        <v>0.12</v>
      </c>
      <c r="F49" s="28">
        <v>3115</v>
      </c>
      <c r="G49" s="73">
        <v>0.12836438923395443</v>
      </c>
    </row>
    <row r="50" spans="1:7" ht="15.75" thickBot="1" x14ac:dyDescent="0.3">
      <c r="A50" s="76">
        <v>2020</v>
      </c>
      <c r="B50" s="28">
        <v>1129</v>
      </c>
      <c r="C50" s="73"/>
      <c r="D50" s="28">
        <v>3180</v>
      </c>
      <c r="E50" s="73">
        <v>0.16289308176100628</v>
      </c>
      <c r="F50" s="28">
        <v>1135</v>
      </c>
      <c r="G50" s="73">
        <v>0.12836438923395443</v>
      </c>
    </row>
    <row r="51" spans="1:7" ht="15.75" thickBot="1" x14ac:dyDescent="0.3">
      <c r="A51" s="24">
        <v>2021</v>
      </c>
      <c r="B51" s="22">
        <v>1064</v>
      </c>
      <c r="C51" s="57"/>
      <c r="D51" s="22">
        <v>2038</v>
      </c>
      <c r="E51" s="57">
        <v>0.17</v>
      </c>
      <c r="F51" s="22">
        <v>2667</v>
      </c>
      <c r="G51" s="57">
        <v>0.13</v>
      </c>
    </row>
    <row r="52" spans="1:7" ht="16.5" thickTop="1" thickBot="1" x14ac:dyDescent="0.3">
      <c r="A52" s="14" t="s">
        <v>12</v>
      </c>
      <c r="B52" s="12">
        <v>500</v>
      </c>
      <c r="C52" s="55" t="s">
        <v>10</v>
      </c>
      <c r="D52" s="12">
        <v>1750</v>
      </c>
      <c r="E52" s="55" t="s">
        <v>10</v>
      </c>
      <c r="F52" s="12">
        <v>1800</v>
      </c>
      <c r="G52" s="61" t="s">
        <v>10</v>
      </c>
    </row>
    <row r="53" spans="1:7" ht="15.75" thickBot="1" x14ac:dyDescent="0.3">
      <c r="A53" s="14" t="s">
        <v>11</v>
      </c>
      <c r="B53" s="12">
        <v>1000</v>
      </c>
      <c r="C53" s="55" t="s">
        <v>10</v>
      </c>
      <c r="D53" s="12">
        <v>3500</v>
      </c>
      <c r="E53" s="55" t="s">
        <v>10</v>
      </c>
      <c r="F53" s="12">
        <v>3800</v>
      </c>
      <c r="G53" s="61" t="s">
        <v>10</v>
      </c>
    </row>
    <row r="54" spans="1:7" ht="17.25" x14ac:dyDescent="0.25">
      <c r="A54" s="7" t="s">
        <v>101</v>
      </c>
    </row>
    <row r="55" spans="1:7" ht="17.25" x14ac:dyDescent="0.25">
      <c r="A55" s="25" t="s">
        <v>102</v>
      </c>
    </row>
    <row r="56" spans="1:7" x14ac:dyDescent="0.25">
      <c r="A56" s="23"/>
    </row>
    <row r="100" spans="1:53" s="19" customFormat="1" x14ac:dyDescent="0.25">
      <c r="A100" s="17"/>
      <c r="B100" s="18"/>
      <c r="C100" s="60"/>
      <c r="D100" s="18"/>
      <c r="E100" s="60"/>
      <c r="F100" s="18"/>
      <c r="G100" s="60"/>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row>
    <row r="102" spans="1:53" ht="15.75" thickBot="1" x14ac:dyDescent="0.3">
      <c r="A102" s="23" t="s">
        <v>19</v>
      </c>
    </row>
    <row r="103" spans="1:53" ht="15.75" thickBot="1" x14ac:dyDescent="0.3">
      <c r="A103" s="155" t="s">
        <v>0</v>
      </c>
      <c r="B103" s="150" t="s">
        <v>18</v>
      </c>
      <c r="C103" s="151"/>
      <c r="D103" s="151"/>
      <c r="E103" s="151"/>
      <c r="F103" s="151"/>
      <c r="G103" s="152"/>
    </row>
    <row r="104" spans="1:53" ht="15.75" thickBot="1" x14ac:dyDescent="0.3">
      <c r="A104" s="156"/>
      <c r="B104" s="150" t="s">
        <v>17</v>
      </c>
      <c r="C104" s="153"/>
      <c r="D104" s="154" t="s">
        <v>16</v>
      </c>
      <c r="E104" s="153"/>
      <c r="F104" s="154" t="s">
        <v>15</v>
      </c>
      <c r="G104" s="153"/>
    </row>
    <row r="105" spans="1:53" ht="18" thickBot="1" x14ac:dyDescent="0.3">
      <c r="A105" s="157"/>
      <c r="B105" s="10" t="s">
        <v>14</v>
      </c>
      <c r="C105" s="59" t="s">
        <v>99</v>
      </c>
      <c r="D105" s="10" t="s">
        <v>14</v>
      </c>
      <c r="E105" s="59" t="s">
        <v>13</v>
      </c>
      <c r="F105" s="10" t="s">
        <v>14</v>
      </c>
      <c r="G105" s="59" t="s">
        <v>13</v>
      </c>
    </row>
    <row r="106" spans="1:53" ht="15.75" thickBot="1" x14ac:dyDescent="0.3">
      <c r="A106" s="51" t="s">
        <v>134</v>
      </c>
      <c r="B106" s="52">
        <f t="shared" ref="B106:G106" si="0">IFERROR(AVERAGEIFS(B$2:B$82,$A$2:$A$82,"&gt;=1975",$A$2:$A$82,"&lt;=1978"),"")</f>
        <v>1320.3333333333333</v>
      </c>
      <c r="C106" s="75" t="str">
        <f t="shared" si="0"/>
        <v/>
      </c>
      <c r="D106" s="52" t="str">
        <f t="shared" si="0"/>
        <v/>
      </c>
      <c r="E106" s="75" t="str">
        <f t="shared" si="0"/>
        <v/>
      </c>
      <c r="F106" s="52">
        <f t="shared" si="0"/>
        <v>5025.1879665361512</v>
      </c>
      <c r="G106" s="75">
        <f t="shared" si="0"/>
        <v>0.12836438923395446</v>
      </c>
    </row>
    <row r="107" spans="1:53" ht="15.75" thickBot="1" x14ac:dyDescent="0.3">
      <c r="A107" s="51" t="s">
        <v>135</v>
      </c>
      <c r="B107" s="52">
        <f t="shared" ref="B107:G107" si="1">IFERROR(AVERAGEIFS(B$2:B$82,$A$2:$A$82,"&gt;=1979",$A$2:$A$82,"&lt;=1984"),"")</f>
        <v>940.5</v>
      </c>
      <c r="C107" s="75" t="str">
        <f t="shared" si="1"/>
        <v/>
      </c>
      <c r="D107" s="52" t="str">
        <f t="shared" si="1"/>
        <v/>
      </c>
      <c r="E107" s="75" t="str">
        <f t="shared" si="1"/>
        <v/>
      </c>
      <c r="F107" s="52">
        <f t="shared" si="1"/>
        <v>5344.0941259509455</v>
      </c>
      <c r="G107" s="75">
        <f t="shared" si="1"/>
        <v>0.12836438923395443</v>
      </c>
    </row>
    <row r="108" spans="1:53" ht="15.75" thickBot="1" x14ac:dyDescent="0.3">
      <c r="A108" s="51" t="s">
        <v>136</v>
      </c>
      <c r="B108" s="52">
        <f t="shared" ref="B108:G108" si="2">IFERROR(AVERAGEIFS(B$2:B$82,$A$2:$A$82,"&gt;=1985",$A$2:$A$82,"&lt;=1995"),"")</f>
        <v>1467</v>
      </c>
      <c r="C108" s="75">
        <f t="shared" si="2"/>
        <v>2.3333333333333334E-2</v>
      </c>
      <c r="D108" s="52">
        <f t="shared" si="2"/>
        <v>5239</v>
      </c>
      <c r="E108" s="75">
        <f t="shared" si="2"/>
        <v>0.14599999999999999</v>
      </c>
      <c r="F108" s="52">
        <f t="shared" si="2"/>
        <v>5644.1119040229905</v>
      </c>
      <c r="G108" s="75">
        <f t="shared" si="2"/>
        <v>0.12836438923395446</v>
      </c>
    </row>
    <row r="109" spans="1:53" ht="15.75" thickBot="1" x14ac:dyDescent="0.3">
      <c r="A109" s="51" t="s">
        <v>137</v>
      </c>
      <c r="B109" s="52">
        <f t="shared" ref="B109:G109" si="3">IFERROR(AVERAGEIFS(B$2:B$82,$A$2:$A$82,"&gt;=1996",$A$2:$A$82,"&lt;=1998"),"")</f>
        <v>1534</v>
      </c>
      <c r="C109" s="75">
        <f t="shared" si="3"/>
        <v>0.11333333333333334</v>
      </c>
      <c r="D109" s="52">
        <f t="shared" si="3"/>
        <v>5554</v>
      </c>
      <c r="E109" s="75">
        <f t="shared" si="3"/>
        <v>0.12</v>
      </c>
      <c r="F109" s="52">
        <f t="shared" si="3"/>
        <v>4246.9469092781055</v>
      </c>
      <c r="G109" s="75">
        <f t="shared" si="3"/>
        <v>0.10612146307798481</v>
      </c>
    </row>
    <row r="110" spans="1:53" ht="15.75" thickBot="1" x14ac:dyDescent="0.3">
      <c r="A110" s="53" t="s">
        <v>138</v>
      </c>
      <c r="B110" s="52">
        <f t="shared" ref="B110:G110" si="4">IFERROR(AVERAGEIFS(B$2:B$82,$A$2:$A$82,"&gt;=1999",$A$2:$A$82,"&lt;=2008"),"")</f>
        <v>1017.4</v>
      </c>
      <c r="C110" s="75">
        <f t="shared" si="4"/>
        <v>0.04</v>
      </c>
      <c r="D110" s="52">
        <f t="shared" si="4"/>
        <v>3255.7</v>
      </c>
      <c r="E110" s="75">
        <f t="shared" si="4"/>
        <v>0.13999999999999999</v>
      </c>
      <c r="F110" s="52">
        <f t="shared" si="4"/>
        <v>5598.3</v>
      </c>
      <c r="G110" s="75">
        <f t="shared" si="4"/>
        <v>9.8999999999999977E-2</v>
      </c>
    </row>
    <row r="111" spans="1:53" ht="15.75" thickBot="1" x14ac:dyDescent="0.3">
      <c r="A111" s="14">
        <v>2009</v>
      </c>
      <c r="B111" s="83">
        <f t="shared" ref="B111:G111" si="5">IF(B39&gt;0,B39,"")</f>
        <v>902</v>
      </c>
      <c r="C111" s="112" t="str">
        <f t="shared" si="5"/>
        <v/>
      </c>
      <c r="D111" s="83">
        <f t="shared" si="5"/>
        <v>4406</v>
      </c>
      <c r="E111" s="107">
        <f t="shared" si="5"/>
        <v>0.13</v>
      </c>
      <c r="F111" s="83">
        <f t="shared" si="5"/>
        <v>3157</v>
      </c>
      <c r="G111" s="107">
        <f t="shared" si="5"/>
        <v>0.11</v>
      </c>
    </row>
    <row r="112" spans="1:53" ht="15.75" thickBot="1" x14ac:dyDescent="0.3">
      <c r="A112" s="14">
        <v>2010</v>
      </c>
      <c r="B112" s="83">
        <f t="shared" ref="B112:G123" si="6">IF(B40&gt;0,B40,"")</f>
        <v>166</v>
      </c>
      <c r="C112" s="112" t="str">
        <f t="shared" si="6"/>
        <v/>
      </c>
      <c r="D112" s="83">
        <f t="shared" si="6"/>
        <v>1797</v>
      </c>
      <c r="E112" s="107">
        <f t="shared" si="6"/>
        <v>0.13</v>
      </c>
      <c r="F112" s="83">
        <f t="shared" si="6"/>
        <v>3835</v>
      </c>
      <c r="G112" s="107">
        <f t="shared" si="6"/>
        <v>0.12</v>
      </c>
    </row>
    <row r="113" spans="1:7" ht="15.75" thickBot="1" x14ac:dyDescent="0.3">
      <c r="A113" s="14">
        <v>2011</v>
      </c>
      <c r="B113" s="83">
        <f t="shared" si="6"/>
        <v>240</v>
      </c>
      <c r="C113" s="112" t="str">
        <f t="shared" si="6"/>
        <v/>
      </c>
      <c r="D113" s="83">
        <f t="shared" si="6"/>
        <v>2674</v>
      </c>
      <c r="E113" s="107">
        <f t="shared" si="6"/>
        <v>0.1</v>
      </c>
      <c r="F113" s="83">
        <f t="shared" si="6"/>
        <v>3195</v>
      </c>
      <c r="G113" s="107">
        <f t="shared" si="6"/>
        <v>0.21</v>
      </c>
    </row>
    <row r="114" spans="1:7" ht="15.75" thickBot="1" x14ac:dyDescent="0.3">
      <c r="A114" s="14">
        <v>2012</v>
      </c>
      <c r="B114" s="83">
        <f t="shared" si="6"/>
        <v>322</v>
      </c>
      <c r="C114" s="113" t="str">
        <f t="shared" si="6"/>
        <v xml:space="preserve"> </v>
      </c>
      <c r="D114" s="83">
        <f t="shared" si="6"/>
        <v>1723</v>
      </c>
      <c r="E114" s="107">
        <f t="shared" si="6"/>
        <v>0.15</v>
      </c>
      <c r="F114" s="83">
        <f t="shared" si="6"/>
        <v>956</v>
      </c>
      <c r="G114" s="107">
        <f t="shared" si="6"/>
        <v>0.12836438923395446</v>
      </c>
    </row>
    <row r="115" spans="1:7" ht="15.75" thickBot="1" x14ac:dyDescent="0.3">
      <c r="A115" s="14">
        <v>2013</v>
      </c>
      <c r="B115" s="83">
        <f t="shared" si="6"/>
        <v>912</v>
      </c>
      <c r="C115" s="107" t="str">
        <f t="shared" si="6"/>
        <v xml:space="preserve"> </v>
      </c>
      <c r="D115" s="83">
        <f t="shared" si="6"/>
        <v>1719</v>
      </c>
      <c r="E115" s="107">
        <f t="shared" si="6"/>
        <v>0.19</v>
      </c>
      <c r="F115" s="83">
        <f t="shared" si="6"/>
        <v>1135</v>
      </c>
      <c r="G115" s="107">
        <f t="shared" si="6"/>
        <v>0.12836438923395443</v>
      </c>
    </row>
    <row r="116" spans="1:7" ht="15.75" thickBot="1" x14ac:dyDescent="0.3">
      <c r="A116" s="14">
        <v>2014</v>
      </c>
      <c r="B116" s="83">
        <f t="shared" si="6"/>
        <v>475</v>
      </c>
      <c r="C116" s="107" t="str">
        <f t="shared" si="6"/>
        <v xml:space="preserve"> </v>
      </c>
      <c r="D116" s="83">
        <f t="shared" si="6"/>
        <v>1529</v>
      </c>
      <c r="E116" s="107">
        <f t="shared" si="6"/>
        <v>0.2</v>
      </c>
      <c r="F116" s="83">
        <f t="shared" si="6"/>
        <v>1691.0000000000002</v>
      </c>
      <c r="G116" s="107">
        <f t="shared" si="6"/>
        <v>0.12836438923395443</v>
      </c>
    </row>
    <row r="117" spans="1:7" ht="15.75" thickBot="1" x14ac:dyDescent="0.3">
      <c r="A117" s="14">
        <v>2015</v>
      </c>
      <c r="B117" s="83">
        <f t="shared" si="6"/>
        <v>174</v>
      </c>
      <c r="C117" s="107" t="str">
        <f t="shared" si="6"/>
        <v xml:space="preserve"> </v>
      </c>
      <c r="D117" s="83">
        <f t="shared" si="6"/>
        <v>2452</v>
      </c>
      <c r="E117" s="107">
        <f t="shared" si="6"/>
        <v>0.11</v>
      </c>
      <c r="F117" s="83">
        <f t="shared" si="6"/>
        <v>2623</v>
      </c>
      <c r="G117" s="107">
        <f t="shared" si="6"/>
        <v>0.12836438923395443</v>
      </c>
    </row>
    <row r="118" spans="1:7" ht="15.75" thickBot="1" x14ac:dyDescent="0.3">
      <c r="A118" s="14">
        <v>2016</v>
      </c>
      <c r="B118" s="83">
        <f t="shared" si="6"/>
        <v>329</v>
      </c>
      <c r="C118" s="107" t="str">
        <f t="shared" si="6"/>
        <v/>
      </c>
      <c r="D118" s="83">
        <f t="shared" si="6"/>
        <v>1380</v>
      </c>
      <c r="E118" s="107">
        <f t="shared" si="6"/>
        <v>0.14000000000000001</v>
      </c>
      <c r="F118" s="83">
        <f t="shared" si="6"/>
        <v>1463</v>
      </c>
      <c r="G118" s="107">
        <f t="shared" si="6"/>
        <v>0.12836438923395446</v>
      </c>
    </row>
    <row r="119" spans="1:7" ht="15.75" thickBot="1" x14ac:dyDescent="0.3">
      <c r="A119" s="14">
        <v>2017</v>
      </c>
      <c r="B119" s="83">
        <f t="shared" si="6"/>
        <v>1187</v>
      </c>
      <c r="C119" s="107" t="str">
        <f t="shared" si="6"/>
        <v/>
      </c>
      <c r="D119" s="83">
        <f t="shared" si="6"/>
        <v>1173</v>
      </c>
      <c r="E119" s="107">
        <f t="shared" si="6"/>
        <v>0.2</v>
      </c>
      <c r="F119" s="83">
        <f t="shared" si="6"/>
        <v>1203</v>
      </c>
      <c r="G119" s="107">
        <f t="shared" si="6"/>
        <v>0.12836438923395446</v>
      </c>
    </row>
    <row r="120" spans="1:7" ht="15.75" thickBot="1" x14ac:dyDescent="0.3">
      <c r="A120" s="14">
        <v>2018</v>
      </c>
      <c r="B120" s="83">
        <f t="shared" si="6"/>
        <v>420</v>
      </c>
      <c r="C120" s="107" t="str">
        <f t="shared" si="6"/>
        <v/>
      </c>
      <c r="D120" s="83">
        <f t="shared" si="6"/>
        <v>873</v>
      </c>
      <c r="E120" s="107">
        <f t="shared" si="6"/>
        <v>0.19</v>
      </c>
      <c r="F120" s="83">
        <f t="shared" si="6"/>
        <v>1971.0000000000002</v>
      </c>
      <c r="G120" s="107">
        <f t="shared" si="6"/>
        <v>0.12836438923395443</v>
      </c>
    </row>
    <row r="121" spans="1:7" ht="18" thickBot="1" x14ac:dyDescent="0.3">
      <c r="A121" s="76" t="s">
        <v>100</v>
      </c>
      <c r="B121" s="103">
        <f t="shared" si="6"/>
        <v>623</v>
      </c>
      <c r="C121" s="109" t="str">
        <f t="shared" si="6"/>
        <v/>
      </c>
      <c r="D121" s="103">
        <f t="shared" si="6"/>
        <v>2028</v>
      </c>
      <c r="E121" s="109">
        <f t="shared" si="6"/>
        <v>0.12</v>
      </c>
      <c r="F121" s="103">
        <f t="shared" si="6"/>
        <v>3115</v>
      </c>
      <c r="G121" s="109">
        <f t="shared" si="6"/>
        <v>0.12836438923395443</v>
      </c>
    </row>
    <row r="122" spans="1:7" ht="15.75" thickBot="1" x14ac:dyDescent="0.3">
      <c r="A122" s="76">
        <v>2020</v>
      </c>
      <c r="B122" s="103">
        <f t="shared" si="6"/>
        <v>1129</v>
      </c>
      <c r="C122" s="109" t="str">
        <f t="shared" si="6"/>
        <v/>
      </c>
      <c r="D122" s="103">
        <f t="shared" si="6"/>
        <v>3180</v>
      </c>
      <c r="E122" s="109">
        <f t="shared" si="6"/>
        <v>0.16289308176100628</v>
      </c>
      <c r="F122" s="103">
        <f t="shared" si="6"/>
        <v>1135</v>
      </c>
      <c r="G122" s="109">
        <f t="shared" si="6"/>
        <v>0.12836438923395443</v>
      </c>
    </row>
    <row r="123" spans="1:7" ht="15.75" thickBot="1" x14ac:dyDescent="0.3">
      <c r="A123" s="24">
        <v>2021</v>
      </c>
      <c r="B123" s="103">
        <f t="shared" si="6"/>
        <v>1064</v>
      </c>
      <c r="C123" s="109" t="str">
        <f t="shared" si="6"/>
        <v/>
      </c>
      <c r="D123" s="103">
        <f t="shared" si="6"/>
        <v>2038</v>
      </c>
      <c r="E123" s="109">
        <f t="shared" si="6"/>
        <v>0.17</v>
      </c>
      <c r="F123" s="103">
        <f t="shared" si="6"/>
        <v>2667</v>
      </c>
      <c r="G123" s="109">
        <f t="shared" si="6"/>
        <v>0.13</v>
      </c>
    </row>
    <row r="124" spans="1:7" ht="16.5" thickTop="1" thickBot="1" x14ac:dyDescent="0.3">
      <c r="A124" s="14" t="s">
        <v>12</v>
      </c>
      <c r="B124" s="12">
        <v>500</v>
      </c>
      <c r="C124" s="55" t="s">
        <v>10</v>
      </c>
      <c r="D124" s="12">
        <v>1750</v>
      </c>
      <c r="E124" s="55" t="s">
        <v>10</v>
      </c>
      <c r="F124" s="12">
        <v>1800</v>
      </c>
      <c r="G124" s="61" t="s">
        <v>10</v>
      </c>
    </row>
    <row r="125" spans="1:7" ht="15.75" thickBot="1" x14ac:dyDescent="0.3">
      <c r="A125" s="14" t="s">
        <v>11</v>
      </c>
      <c r="B125" s="12">
        <v>1000</v>
      </c>
      <c r="C125" s="55" t="s">
        <v>10</v>
      </c>
      <c r="D125" s="12">
        <v>3500</v>
      </c>
      <c r="E125" s="55" t="s">
        <v>10</v>
      </c>
      <c r="F125" s="12">
        <v>3800</v>
      </c>
      <c r="G125" s="61" t="s">
        <v>10</v>
      </c>
    </row>
    <row r="126" spans="1:7" ht="17.25" x14ac:dyDescent="0.25">
      <c r="A126" s="7" t="s">
        <v>101</v>
      </c>
    </row>
    <row r="127" spans="1:7" ht="17.25" x14ac:dyDescent="0.25">
      <c r="A127" s="25" t="s">
        <v>102</v>
      </c>
    </row>
    <row r="128" spans="1:7" x14ac:dyDescent="0.25">
      <c r="A128" s="23"/>
    </row>
  </sheetData>
  <mergeCells count="10">
    <mergeCell ref="A103:A105"/>
    <mergeCell ref="B103:G103"/>
    <mergeCell ref="B104:C104"/>
    <mergeCell ref="D104:E104"/>
    <mergeCell ref="F104:G104"/>
    <mergeCell ref="B2:G2"/>
    <mergeCell ref="B3:C3"/>
    <mergeCell ref="D3:E3"/>
    <mergeCell ref="F3:G3"/>
    <mergeCell ref="A2:A4"/>
  </mergeCells>
  <phoneticPr fontId="51" type="noConversion"/>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A1:AN125"/>
  <sheetViews>
    <sheetView zoomScale="85" zoomScaleNormal="85" workbookViewId="0"/>
  </sheetViews>
  <sheetFormatPr defaultColWidth="9.140625" defaultRowHeight="15" x14ac:dyDescent="0.25"/>
  <cols>
    <col min="1" max="1" width="13.85546875" style="6" customWidth="1"/>
    <col min="2" max="2" width="9.140625" style="8"/>
    <col min="3" max="3" width="9.140625" style="58"/>
    <col min="4" max="4" width="9.140625" style="8"/>
    <col min="5" max="5" width="9.140625" style="58"/>
    <col min="6" max="6" width="9.140625" style="8"/>
    <col min="7" max="7" width="9.140625" style="58"/>
    <col min="8" max="40" width="9.140625" style="8"/>
    <col min="41" max="16384" width="9.140625" style="5"/>
  </cols>
  <sheetData>
    <row r="1" spans="1:7" ht="15.75" thickBot="1" x14ac:dyDescent="0.3">
      <c r="A1" s="23" t="s">
        <v>20</v>
      </c>
    </row>
    <row r="2" spans="1:7" ht="15.75" thickBot="1" x14ac:dyDescent="0.3">
      <c r="A2" s="155" t="s">
        <v>0</v>
      </c>
      <c r="B2" s="150" t="s">
        <v>21</v>
      </c>
      <c r="C2" s="151"/>
      <c r="D2" s="151"/>
      <c r="E2" s="151"/>
      <c r="F2" s="151"/>
      <c r="G2" s="152"/>
    </row>
    <row r="3" spans="1:7" ht="15.75" thickBot="1" x14ac:dyDescent="0.3">
      <c r="A3" s="156"/>
      <c r="B3" s="150" t="s">
        <v>22</v>
      </c>
      <c r="C3" s="152"/>
      <c r="D3" s="150" t="s">
        <v>23</v>
      </c>
      <c r="E3" s="152"/>
      <c r="F3" s="150" t="s">
        <v>24</v>
      </c>
      <c r="G3" s="152"/>
    </row>
    <row r="4" spans="1:7" ht="15.75" thickBot="1" x14ac:dyDescent="0.3">
      <c r="A4" s="157"/>
      <c r="B4" s="10" t="s">
        <v>14</v>
      </c>
      <c r="C4" s="59" t="s">
        <v>13</v>
      </c>
      <c r="D4" s="10" t="s">
        <v>14</v>
      </c>
      <c r="E4" s="59" t="s">
        <v>13</v>
      </c>
      <c r="F4" s="10" t="s">
        <v>14</v>
      </c>
      <c r="G4" s="59" t="s">
        <v>13</v>
      </c>
    </row>
    <row r="5" spans="1:7" ht="15.75" thickBot="1" x14ac:dyDescent="0.3">
      <c r="A5" s="14">
        <v>1975</v>
      </c>
      <c r="B5" s="12"/>
      <c r="C5" s="55"/>
      <c r="D5" s="12">
        <v>12920</v>
      </c>
      <c r="E5" s="55">
        <v>0.38</v>
      </c>
      <c r="F5" s="12">
        <v>7571</v>
      </c>
      <c r="G5" s="55">
        <v>0.21</v>
      </c>
    </row>
    <row r="6" spans="1:7" ht="15.75" thickBot="1" x14ac:dyDescent="0.3">
      <c r="A6" s="14">
        <v>1976</v>
      </c>
      <c r="B6" s="12">
        <v>5282</v>
      </c>
      <c r="C6" s="55">
        <v>0.38</v>
      </c>
      <c r="D6" s="12">
        <v>24582</v>
      </c>
      <c r="E6" s="55">
        <v>0.38</v>
      </c>
      <c r="F6" s="12">
        <v>5723</v>
      </c>
      <c r="G6" s="55">
        <v>0.16</v>
      </c>
    </row>
    <row r="7" spans="1:7" ht="15.75" thickBot="1" x14ac:dyDescent="0.3">
      <c r="A7" s="14">
        <v>1977</v>
      </c>
      <c r="B7" s="12">
        <v>12706</v>
      </c>
      <c r="C7" s="55">
        <v>0.37</v>
      </c>
      <c r="D7" s="12">
        <v>29497</v>
      </c>
      <c r="E7" s="55">
        <v>0.38</v>
      </c>
      <c r="F7" s="12">
        <v>11445</v>
      </c>
      <c r="G7" s="55">
        <v>0.16</v>
      </c>
    </row>
    <row r="8" spans="1:7" ht="15.75" thickBot="1" x14ac:dyDescent="0.3">
      <c r="A8" s="14">
        <v>1978</v>
      </c>
      <c r="B8" s="12">
        <v>12034</v>
      </c>
      <c r="C8" s="55">
        <v>0.37</v>
      </c>
      <c r="D8" s="12">
        <v>17124</v>
      </c>
      <c r="E8" s="55">
        <v>0.38</v>
      </c>
      <c r="F8" s="12">
        <v>6835</v>
      </c>
      <c r="G8" s="55">
        <v>0.21</v>
      </c>
    </row>
    <row r="9" spans="1:7" ht="15.75" thickBot="1" x14ac:dyDescent="0.3">
      <c r="A9" s="14">
        <v>1979</v>
      </c>
      <c r="B9" s="12">
        <v>17354</v>
      </c>
      <c r="C9" s="55">
        <v>0.39</v>
      </c>
      <c r="D9" s="12">
        <v>21617</v>
      </c>
      <c r="E9" s="55">
        <v>0.38</v>
      </c>
      <c r="F9" s="12">
        <v>12610</v>
      </c>
      <c r="G9" s="55">
        <v>0.21</v>
      </c>
    </row>
    <row r="10" spans="1:7" ht="15.75" thickBot="1" x14ac:dyDescent="0.3">
      <c r="A10" s="14">
        <v>1980</v>
      </c>
      <c r="B10" s="83">
        <v>10718</v>
      </c>
      <c r="C10" s="55">
        <v>0.36</v>
      </c>
      <c r="D10" s="12">
        <v>39239</v>
      </c>
      <c r="E10" s="55">
        <v>0.38</v>
      </c>
      <c r="F10" s="12">
        <v>30573</v>
      </c>
      <c r="G10" s="55">
        <v>0.16</v>
      </c>
    </row>
    <row r="11" spans="1:7" ht="15.75" thickBot="1" x14ac:dyDescent="0.3">
      <c r="A11" s="14">
        <v>1981</v>
      </c>
      <c r="B11" s="83">
        <v>8587</v>
      </c>
      <c r="C11" s="55">
        <v>0.37</v>
      </c>
      <c r="D11" s="12">
        <v>49559</v>
      </c>
      <c r="E11" s="55">
        <v>0.26</v>
      </c>
      <c r="F11" s="12">
        <v>36057</v>
      </c>
      <c r="G11" s="55">
        <v>0.21</v>
      </c>
    </row>
    <row r="12" spans="1:7" ht="15.75" thickBot="1" x14ac:dyDescent="0.3">
      <c r="A12" s="14">
        <v>1982</v>
      </c>
      <c r="B12" s="83">
        <v>9584</v>
      </c>
      <c r="C12" s="55">
        <v>0.37</v>
      </c>
      <c r="D12" s="12">
        <v>23848</v>
      </c>
      <c r="E12" s="55">
        <v>0.26</v>
      </c>
      <c r="F12" s="12">
        <v>40488</v>
      </c>
      <c r="G12" s="55">
        <v>0.16</v>
      </c>
    </row>
    <row r="13" spans="1:7" ht="15.75" thickBot="1" x14ac:dyDescent="0.3">
      <c r="A13" s="14">
        <v>1983</v>
      </c>
      <c r="B13" s="83">
        <v>10344</v>
      </c>
      <c r="C13" s="55">
        <v>0.37</v>
      </c>
      <c r="D13" s="12">
        <v>9794</v>
      </c>
      <c r="E13" s="55">
        <v>0.3</v>
      </c>
      <c r="F13" s="12">
        <v>6424</v>
      </c>
      <c r="G13" s="55">
        <v>0.21</v>
      </c>
    </row>
    <row r="14" spans="1:7" ht="15.75" thickBot="1" x14ac:dyDescent="0.3">
      <c r="A14" s="14">
        <v>1984</v>
      </c>
      <c r="B14" s="83">
        <v>7213</v>
      </c>
      <c r="C14" s="55">
        <v>0.38</v>
      </c>
      <c r="D14" s="12">
        <v>20778</v>
      </c>
      <c r="E14" s="55">
        <v>0.3</v>
      </c>
      <c r="F14" s="12">
        <v>13995</v>
      </c>
      <c r="G14" s="55">
        <v>0.21</v>
      </c>
    </row>
    <row r="15" spans="1:7" ht="15.75" thickBot="1" x14ac:dyDescent="0.3">
      <c r="A15" s="14">
        <v>1985</v>
      </c>
      <c r="B15" s="83">
        <v>6087</v>
      </c>
      <c r="C15" s="55">
        <v>0.38</v>
      </c>
      <c r="D15" s="12">
        <v>35916</v>
      </c>
      <c r="E15" s="55">
        <v>0.34</v>
      </c>
      <c r="F15" s="12">
        <v>16037.1</v>
      </c>
      <c r="G15" s="55">
        <v>0.15</v>
      </c>
    </row>
    <row r="16" spans="1:7" ht="15.75" thickBot="1" x14ac:dyDescent="0.3">
      <c r="A16" s="14">
        <v>1986</v>
      </c>
      <c r="B16" s="83">
        <v>11069</v>
      </c>
      <c r="C16" s="55">
        <v>0.36</v>
      </c>
      <c r="D16" s="12">
        <v>38111</v>
      </c>
      <c r="E16" s="55">
        <v>0.26</v>
      </c>
      <c r="F16" s="12">
        <v>14888.650000000001</v>
      </c>
      <c r="G16" s="55">
        <v>0.15</v>
      </c>
    </row>
    <row r="17" spans="1:7" ht="15.75" thickBot="1" x14ac:dyDescent="0.3">
      <c r="A17" s="14">
        <v>1987</v>
      </c>
      <c r="B17" s="83">
        <v>11276</v>
      </c>
      <c r="C17" s="55">
        <v>0.37</v>
      </c>
      <c r="D17" s="12">
        <v>28935</v>
      </c>
      <c r="E17" s="55">
        <v>0.27</v>
      </c>
      <c r="F17" s="12">
        <v>24632.45</v>
      </c>
      <c r="G17" s="55">
        <v>0.15</v>
      </c>
    </row>
    <row r="18" spans="1:7" ht="15.75" thickBot="1" x14ac:dyDescent="0.3">
      <c r="A18" s="14">
        <v>1988</v>
      </c>
      <c r="B18" s="83">
        <v>8852</v>
      </c>
      <c r="C18" s="55">
        <v>0.36</v>
      </c>
      <c r="D18" s="12">
        <v>44524</v>
      </c>
      <c r="E18" s="55">
        <v>0.25</v>
      </c>
      <c r="F18" s="12">
        <v>37553.800000000003</v>
      </c>
      <c r="G18" s="55">
        <v>0.15</v>
      </c>
    </row>
    <row r="19" spans="1:7" ht="15.75" thickBot="1" x14ac:dyDescent="0.3">
      <c r="A19" s="14">
        <v>1989</v>
      </c>
      <c r="B19" s="83">
        <v>10178</v>
      </c>
      <c r="C19" s="55">
        <v>0.37</v>
      </c>
      <c r="D19" s="12">
        <v>40329</v>
      </c>
      <c r="E19" s="55">
        <v>0.14000000000000001</v>
      </c>
      <c r="F19" s="12">
        <v>24282.25</v>
      </c>
      <c r="G19" s="55">
        <v>0.15</v>
      </c>
    </row>
    <row r="20" spans="1:7" ht="15.75" thickBot="1" x14ac:dyDescent="0.3">
      <c r="A20" s="14">
        <v>1990</v>
      </c>
      <c r="B20" s="83">
        <v>8775</v>
      </c>
      <c r="C20" s="55">
        <v>0.38</v>
      </c>
      <c r="D20" s="12">
        <v>52142</v>
      </c>
      <c r="E20" s="55">
        <v>0.18</v>
      </c>
      <c r="F20" s="12">
        <v>22618.800000000003</v>
      </c>
      <c r="G20" s="55">
        <v>0.15</v>
      </c>
    </row>
    <row r="21" spans="1:7" ht="15.75" thickBot="1" x14ac:dyDescent="0.3">
      <c r="A21" s="14">
        <v>1991</v>
      </c>
      <c r="B21" s="83">
        <v>11667</v>
      </c>
      <c r="C21" s="55">
        <v>0.38</v>
      </c>
      <c r="D21" s="12">
        <v>51645</v>
      </c>
      <c r="E21" s="55">
        <v>0.24</v>
      </c>
      <c r="F21" s="12">
        <v>23205.9</v>
      </c>
      <c r="G21" s="55">
        <v>0.15</v>
      </c>
    </row>
    <row r="22" spans="1:7" ht="15.75" thickBot="1" x14ac:dyDescent="0.3">
      <c r="A22" s="14">
        <v>1992</v>
      </c>
      <c r="B22" s="83">
        <v>5773</v>
      </c>
      <c r="C22" s="55">
        <v>0.37</v>
      </c>
      <c r="D22" s="12">
        <v>55889</v>
      </c>
      <c r="E22" s="55">
        <v>0.26</v>
      </c>
      <c r="F22" s="12">
        <v>34129.050000000003</v>
      </c>
      <c r="G22" s="55">
        <v>0.15</v>
      </c>
    </row>
    <row r="23" spans="1:7" ht="15.75" thickBot="1" x14ac:dyDescent="0.3">
      <c r="A23" s="14">
        <v>1993</v>
      </c>
      <c r="B23" s="83">
        <v>13917</v>
      </c>
      <c r="C23" s="55">
        <v>0.36</v>
      </c>
      <c r="D23" s="12">
        <v>66125</v>
      </c>
      <c r="E23" s="55">
        <v>0.28000000000000003</v>
      </c>
      <c r="F23" s="12">
        <v>58962.350000000006</v>
      </c>
      <c r="G23" s="55">
        <v>0.15</v>
      </c>
    </row>
    <row r="24" spans="1:7" ht="15.75" thickBot="1" x14ac:dyDescent="0.3">
      <c r="A24" s="14">
        <v>1994</v>
      </c>
      <c r="B24" s="83">
        <v>15970</v>
      </c>
      <c r="C24" s="55">
        <v>0.36</v>
      </c>
      <c r="D24" s="12">
        <v>48368</v>
      </c>
      <c r="E24" s="55">
        <v>0.28999999999999998</v>
      </c>
      <c r="F24" s="12">
        <v>33093.9</v>
      </c>
      <c r="G24" s="55">
        <v>0.15</v>
      </c>
    </row>
    <row r="25" spans="1:7" ht="15.75" thickBot="1" x14ac:dyDescent="0.3">
      <c r="A25" s="14">
        <v>1995</v>
      </c>
      <c r="B25" s="83">
        <v>24772</v>
      </c>
      <c r="C25" s="55">
        <v>0.37</v>
      </c>
      <c r="D25" s="12">
        <v>33805</v>
      </c>
      <c r="E25" s="55">
        <v>0.15</v>
      </c>
      <c r="F25" s="12">
        <v>16783.850000000002</v>
      </c>
      <c r="G25" s="55">
        <v>0.15</v>
      </c>
    </row>
    <row r="26" spans="1:7" ht="15.75" thickBot="1" x14ac:dyDescent="0.3">
      <c r="A26" s="14">
        <v>1996</v>
      </c>
      <c r="B26" s="83">
        <v>15922</v>
      </c>
      <c r="C26" s="55">
        <v>0.38</v>
      </c>
      <c r="D26" s="12">
        <v>79019</v>
      </c>
      <c r="E26" s="55">
        <v>0.11</v>
      </c>
      <c r="F26" s="12">
        <v>28949</v>
      </c>
      <c r="G26" s="55">
        <v>0.1</v>
      </c>
    </row>
    <row r="27" spans="1:7" ht="15.75" thickBot="1" x14ac:dyDescent="0.3">
      <c r="A27" s="14">
        <v>1997</v>
      </c>
      <c r="B27" s="83">
        <v>12494</v>
      </c>
      <c r="C27" s="55">
        <v>0.37</v>
      </c>
      <c r="D27" s="12">
        <v>114938</v>
      </c>
      <c r="E27" s="55">
        <v>0.16</v>
      </c>
      <c r="F27" s="12">
        <v>26996</v>
      </c>
      <c r="G27" s="55">
        <v>0.11</v>
      </c>
    </row>
    <row r="28" spans="1:7" ht="15.75" thickBot="1" x14ac:dyDescent="0.3">
      <c r="A28" s="14">
        <v>1998</v>
      </c>
      <c r="B28" s="83">
        <v>6833.3707165109035</v>
      </c>
      <c r="C28" s="55">
        <v>0.34</v>
      </c>
      <c r="D28" s="12">
        <v>31039</v>
      </c>
      <c r="E28" s="55">
        <v>0.32</v>
      </c>
      <c r="F28" s="12">
        <v>25968</v>
      </c>
      <c r="G28" s="55">
        <v>0.15</v>
      </c>
    </row>
    <row r="29" spans="1:7" ht="15.75" thickBot="1" x14ac:dyDescent="0.3">
      <c r="A29" s="14">
        <v>1999</v>
      </c>
      <c r="B29" s="83">
        <v>14615</v>
      </c>
      <c r="C29" s="55">
        <v>0.24</v>
      </c>
      <c r="D29" s="12">
        <v>16786</v>
      </c>
      <c r="E29" s="55">
        <v>0.19</v>
      </c>
      <c r="F29" s="12">
        <v>19947</v>
      </c>
      <c r="G29" s="55">
        <v>0.16</v>
      </c>
    </row>
    <row r="30" spans="1:7" ht="15.75" thickBot="1" x14ac:dyDescent="0.3">
      <c r="A30" s="14">
        <v>2000</v>
      </c>
      <c r="B30" s="83">
        <v>7905</v>
      </c>
      <c r="C30" s="55">
        <v>0.25</v>
      </c>
      <c r="D30" s="12">
        <v>34997</v>
      </c>
      <c r="E30" s="55">
        <v>0.15</v>
      </c>
      <c r="F30" s="12">
        <v>27531</v>
      </c>
      <c r="G30" s="55">
        <v>0.12</v>
      </c>
    </row>
    <row r="31" spans="1:7" ht="15.75" thickBot="1" x14ac:dyDescent="0.3">
      <c r="A31" s="14">
        <v>2001</v>
      </c>
      <c r="B31" s="104">
        <v>6704.8571428571431</v>
      </c>
      <c r="C31" s="193">
        <v>0.41</v>
      </c>
      <c r="D31" s="104">
        <v>46544</v>
      </c>
      <c r="E31" s="193">
        <v>0.15</v>
      </c>
      <c r="F31" s="104">
        <v>63523</v>
      </c>
      <c r="G31" s="193">
        <v>0.09</v>
      </c>
    </row>
    <row r="32" spans="1:7" ht="15.75" thickBot="1" x14ac:dyDescent="0.3">
      <c r="A32" s="14">
        <v>2002</v>
      </c>
      <c r="B32" s="104">
        <v>5569</v>
      </c>
      <c r="C32" s="193">
        <v>0.61</v>
      </c>
      <c r="D32" s="104">
        <v>55044</v>
      </c>
      <c r="E32" s="193">
        <v>0.2</v>
      </c>
      <c r="F32" s="104">
        <v>50875</v>
      </c>
      <c r="G32" s="193">
        <v>0.12</v>
      </c>
    </row>
    <row r="33" spans="1:7" ht="15.75" thickBot="1" x14ac:dyDescent="0.3">
      <c r="A33" s="14">
        <v>2003</v>
      </c>
      <c r="B33" s="104">
        <v>5904</v>
      </c>
      <c r="C33" s="193">
        <v>0.45</v>
      </c>
      <c r="D33" s="104">
        <v>36435</v>
      </c>
      <c r="E33" s="193">
        <v>0.18</v>
      </c>
      <c r="F33" s="104">
        <v>46824</v>
      </c>
      <c r="G33" s="193">
        <v>0.13</v>
      </c>
    </row>
    <row r="34" spans="1:7" ht="15.75" thickBot="1" x14ac:dyDescent="0.3">
      <c r="A34" s="14">
        <v>2004</v>
      </c>
      <c r="B34" s="104">
        <v>7082.636363636364</v>
      </c>
      <c r="C34" s="193">
        <v>0.52</v>
      </c>
      <c r="D34" s="104">
        <v>75032</v>
      </c>
      <c r="E34" s="193">
        <v>0.14000000000000001</v>
      </c>
      <c r="F34" s="104">
        <v>48900</v>
      </c>
      <c r="G34" s="193">
        <v>0.08</v>
      </c>
    </row>
    <row r="35" spans="1:7" ht="15.75" thickBot="1" x14ac:dyDescent="0.3">
      <c r="A35" s="14">
        <v>2005</v>
      </c>
      <c r="B35" s="104">
        <v>4390</v>
      </c>
      <c r="C35" s="193">
        <v>0.36</v>
      </c>
      <c r="D35" s="104">
        <v>38725</v>
      </c>
      <c r="E35" s="193">
        <v>0.13</v>
      </c>
      <c r="F35" s="104">
        <v>39833</v>
      </c>
      <c r="G35" s="193">
        <v>7.0000000000000007E-2</v>
      </c>
    </row>
    <row r="36" spans="1:7" ht="15.75" thickBot="1" x14ac:dyDescent="0.3">
      <c r="A36" s="14">
        <v>2006</v>
      </c>
      <c r="B36" s="104">
        <v>2321</v>
      </c>
      <c r="C36" s="193">
        <v>0.35</v>
      </c>
      <c r="D36" s="104">
        <v>42191</v>
      </c>
      <c r="E36" s="193">
        <v>0.12</v>
      </c>
      <c r="F36" s="104">
        <v>24405</v>
      </c>
      <c r="G36" s="193">
        <v>0.28000000000000003</v>
      </c>
    </row>
    <row r="37" spans="1:7" ht="15.75" thickBot="1" x14ac:dyDescent="0.3">
      <c r="A37" s="14">
        <v>2007</v>
      </c>
      <c r="B37" s="104">
        <v>2827</v>
      </c>
      <c r="C37" s="193">
        <v>0.36</v>
      </c>
      <c r="D37" s="104">
        <v>14749</v>
      </c>
      <c r="E37" s="193">
        <v>0.3</v>
      </c>
      <c r="F37" s="104">
        <v>14560</v>
      </c>
      <c r="G37" s="193">
        <v>0.15</v>
      </c>
    </row>
    <row r="38" spans="1:7" ht="15.75" thickBot="1" x14ac:dyDescent="0.3">
      <c r="A38" s="14">
        <v>2008</v>
      </c>
      <c r="B38" s="104">
        <v>1885.3333333333333</v>
      </c>
      <c r="C38" s="193">
        <v>0.35</v>
      </c>
      <c r="D38" s="104">
        <v>26645</v>
      </c>
      <c r="E38" s="193">
        <v>0.11</v>
      </c>
      <c r="F38" s="104">
        <v>18352</v>
      </c>
      <c r="G38" s="193">
        <v>0.16</v>
      </c>
    </row>
    <row r="39" spans="1:7" ht="15.75" thickBot="1" x14ac:dyDescent="0.3">
      <c r="A39" s="14">
        <v>2009</v>
      </c>
      <c r="B39" s="104">
        <v>6239</v>
      </c>
      <c r="C39" s="193">
        <v>0.35882921015607039</v>
      </c>
      <c r="D39" s="104">
        <v>22761</v>
      </c>
      <c r="E39" s="193">
        <v>9.6351981743128506E-2</v>
      </c>
      <c r="F39" s="104">
        <v>12972</v>
      </c>
      <c r="G39" s="193">
        <v>0.22494727798172304</v>
      </c>
    </row>
    <row r="40" spans="1:7" ht="15.75" thickBot="1" x14ac:dyDescent="0.3">
      <c r="A40" s="14">
        <v>2010</v>
      </c>
      <c r="B40" s="104">
        <v>9526</v>
      </c>
      <c r="C40" s="193">
        <v>0.36263816996745291</v>
      </c>
      <c r="D40" s="104">
        <v>28769</v>
      </c>
      <c r="E40" s="193">
        <v>8.7420487330112276E-2</v>
      </c>
      <c r="F40" s="104">
        <v>15148</v>
      </c>
      <c r="G40" s="193">
        <v>0.12536385287112992</v>
      </c>
    </row>
    <row r="41" spans="1:7" ht="15.75" thickBot="1" x14ac:dyDescent="0.3">
      <c r="A41" s="14">
        <v>2011</v>
      </c>
      <c r="B41" s="104">
        <v>6850</v>
      </c>
      <c r="C41" s="193">
        <v>0.36277113424152602</v>
      </c>
      <c r="D41" s="104">
        <v>19672</v>
      </c>
      <c r="E41" s="193">
        <v>0.15036599581807925</v>
      </c>
      <c r="F41" s="104">
        <v>14511</v>
      </c>
      <c r="G41" s="193">
        <v>0.10987569060773481</v>
      </c>
    </row>
    <row r="42" spans="1:7" ht="15.75" thickBot="1" x14ac:dyDescent="0.3">
      <c r="A42" s="14">
        <v>2012</v>
      </c>
      <c r="B42" s="104">
        <v>3027</v>
      </c>
      <c r="C42" s="193">
        <v>0.36165941141155877</v>
      </c>
      <c r="D42" s="104">
        <v>16713</v>
      </c>
      <c r="E42" s="193">
        <v>0.11611210301636465</v>
      </c>
      <c r="F42" s="104">
        <v>22332</v>
      </c>
      <c r="G42" s="193">
        <v>0.16724145653244951</v>
      </c>
    </row>
    <row r="43" spans="1:7" ht="15.75" thickBot="1" x14ac:dyDescent="0.3">
      <c r="A43" s="14">
        <v>2013</v>
      </c>
      <c r="B43" s="104">
        <v>4992</v>
      </c>
      <c r="C43" s="193">
        <v>0.35685494903464315</v>
      </c>
      <c r="D43" s="104">
        <v>18002</v>
      </c>
      <c r="E43" s="193">
        <v>0.38267970225530495</v>
      </c>
      <c r="F43" s="104">
        <v>16784</v>
      </c>
      <c r="G43" s="193">
        <v>0.17155661786674634</v>
      </c>
    </row>
    <row r="44" spans="1:7" ht="15.75" thickBot="1" x14ac:dyDescent="0.3">
      <c r="A44" s="14">
        <v>2014</v>
      </c>
      <c r="B44" s="104">
        <v>3357</v>
      </c>
      <c r="C44" s="193">
        <v>0.35628716674261984</v>
      </c>
      <c r="D44" s="104">
        <v>23532</v>
      </c>
      <c r="E44" s="193">
        <v>9.4205515830951408E-2</v>
      </c>
      <c r="F44" s="104">
        <v>24374</v>
      </c>
      <c r="G44" s="193">
        <v>0.17918719211822659</v>
      </c>
    </row>
    <row r="45" spans="1:7" ht="15.75" thickBot="1" x14ac:dyDescent="0.3">
      <c r="A45" s="14">
        <v>2015</v>
      </c>
      <c r="B45" s="104">
        <v>5697</v>
      </c>
      <c r="C45" s="193">
        <v>0.35987023496907522</v>
      </c>
      <c r="D45" s="104">
        <v>23567</v>
      </c>
      <c r="E45" s="193">
        <v>0.141421143847487</v>
      </c>
      <c r="F45" s="104">
        <v>21597</v>
      </c>
      <c r="G45" s="193">
        <v>0.16426931546642928</v>
      </c>
    </row>
    <row r="46" spans="1:7" ht="15.75" thickBot="1" x14ac:dyDescent="0.3">
      <c r="A46" s="14">
        <v>2016</v>
      </c>
      <c r="B46" s="104">
        <v>2514</v>
      </c>
      <c r="C46" s="193">
        <v>0.36437478038723781</v>
      </c>
      <c r="D46" s="104">
        <v>9177</v>
      </c>
      <c r="E46" s="193">
        <v>0.11816493013488409</v>
      </c>
      <c r="F46" s="104">
        <v>10554</v>
      </c>
      <c r="G46" s="193">
        <v>0.19327081117664122</v>
      </c>
    </row>
    <row r="47" spans="1:7" ht="15.75" thickBot="1" x14ac:dyDescent="0.3">
      <c r="A47" s="14">
        <v>2017</v>
      </c>
      <c r="B47" s="104">
        <v>1741</v>
      </c>
      <c r="C47" s="193">
        <v>0.3620860873752263</v>
      </c>
      <c r="D47" s="104">
        <v>8214</v>
      </c>
      <c r="E47" s="193">
        <v>9.5325054784514238E-2</v>
      </c>
      <c r="F47" s="104">
        <v>7335</v>
      </c>
      <c r="G47" s="193">
        <v>0.29433805162364696</v>
      </c>
    </row>
    <row r="48" spans="1:7" ht="15.75" thickBot="1" x14ac:dyDescent="0.3">
      <c r="A48" s="14">
        <v>2018</v>
      </c>
      <c r="B48" s="104">
        <v>4348</v>
      </c>
      <c r="C48" s="193">
        <v>0.35178118198675723</v>
      </c>
      <c r="D48" s="104">
        <v>7271</v>
      </c>
      <c r="E48" s="193">
        <v>0.10713794526199973</v>
      </c>
      <c r="F48" s="104">
        <v>8603</v>
      </c>
      <c r="G48" s="193">
        <v>0.33558061141462281</v>
      </c>
    </row>
    <row r="49" spans="1:7" ht="15.75" thickBot="1" x14ac:dyDescent="0.3">
      <c r="A49" s="31">
        <v>2019</v>
      </c>
      <c r="B49" s="128">
        <v>6327</v>
      </c>
      <c r="C49" s="194">
        <v>0.35384098634401473</v>
      </c>
      <c r="D49" s="128">
        <v>11558</v>
      </c>
      <c r="E49" s="194">
        <v>0.12164734383111266</v>
      </c>
      <c r="F49" s="104">
        <v>13817</v>
      </c>
      <c r="G49" s="193">
        <v>0.25113990012303683</v>
      </c>
    </row>
    <row r="50" spans="1:7" ht="15.75" thickBot="1" x14ac:dyDescent="0.3">
      <c r="A50" s="31">
        <v>2020</v>
      </c>
      <c r="B50" s="128">
        <v>5286</v>
      </c>
      <c r="C50" s="194">
        <v>0.35323318686550181</v>
      </c>
      <c r="D50" s="128">
        <v>15593</v>
      </c>
      <c r="E50" s="194">
        <v>0.19553645866735073</v>
      </c>
      <c r="F50" s="104">
        <v>9753</v>
      </c>
      <c r="G50" s="193">
        <v>0.20670562903721931</v>
      </c>
    </row>
    <row r="51" spans="1:7" ht="15.75" thickBot="1" x14ac:dyDescent="0.3">
      <c r="A51" s="27">
        <v>2021</v>
      </c>
      <c r="B51" s="80">
        <v>5616</v>
      </c>
      <c r="C51" s="57">
        <v>0.35</v>
      </c>
      <c r="D51" s="22">
        <v>11341</v>
      </c>
      <c r="E51" s="57">
        <v>0.38</v>
      </c>
      <c r="F51" s="78">
        <v>8376</v>
      </c>
      <c r="G51" s="79">
        <v>0.2</v>
      </c>
    </row>
    <row r="52" spans="1:7" ht="16.5" thickTop="1" thickBot="1" x14ac:dyDescent="0.3">
      <c r="A52" s="14" t="s">
        <v>12</v>
      </c>
      <c r="B52" s="12">
        <v>3500</v>
      </c>
      <c r="C52" s="55" t="s">
        <v>10</v>
      </c>
      <c r="D52" s="12">
        <v>19000</v>
      </c>
      <c r="E52" s="55" t="s">
        <v>10</v>
      </c>
      <c r="F52" s="12">
        <v>14000</v>
      </c>
      <c r="G52" s="55" t="s">
        <v>10</v>
      </c>
    </row>
    <row r="53" spans="1:7" ht="15.75" thickBot="1" x14ac:dyDescent="0.3">
      <c r="A53" s="14" t="s">
        <v>11</v>
      </c>
      <c r="B53" s="12">
        <v>5300</v>
      </c>
      <c r="C53" s="55" t="s">
        <v>10</v>
      </c>
      <c r="D53" s="12">
        <v>36000</v>
      </c>
      <c r="E53" s="55"/>
      <c r="F53" s="12">
        <v>28000</v>
      </c>
      <c r="G53" s="55" t="s">
        <v>10</v>
      </c>
    </row>
    <row r="100" spans="1:40" s="19" customFormat="1" x14ac:dyDescent="0.25">
      <c r="A100" s="17"/>
      <c r="B100" s="18"/>
      <c r="C100" s="60"/>
      <c r="D100" s="18"/>
      <c r="E100" s="60"/>
      <c r="F100" s="18"/>
      <c r="G100" s="60"/>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row>
    <row r="102" spans="1:40" ht="15.75" thickBot="1" x14ac:dyDescent="0.3">
      <c r="A102" s="23" t="s">
        <v>20</v>
      </c>
    </row>
    <row r="103" spans="1:40" ht="15.75" thickBot="1" x14ac:dyDescent="0.3">
      <c r="A103" s="155" t="s">
        <v>0</v>
      </c>
      <c r="B103" s="150" t="s">
        <v>21</v>
      </c>
      <c r="C103" s="151"/>
      <c r="D103" s="151"/>
      <c r="E103" s="151"/>
      <c r="F103" s="151"/>
      <c r="G103" s="152"/>
    </row>
    <row r="104" spans="1:40" ht="15.75" thickBot="1" x14ac:dyDescent="0.3">
      <c r="A104" s="156"/>
      <c r="B104" s="150" t="s">
        <v>22</v>
      </c>
      <c r="C104" s="152"/>
      <c r="D104" s="150" t="s">
        <v>23</v>
      </c>
      <c r="E104" s="152"/>
      <c r="F104" s="150" t="s">
        <v>24</v>
      </c>
      <c r="G104" s="152"/>
    </row>
    <row r="105" spans="1:40" ht="15.75" thickBot="1" x14ac:dyDescent="0.3">
      <c r="A105" s="157"/>
      <c r="B105" s="10" t="s">
        <v>14</v>
      </c>
      <c r="C105" s="59" t="s">
        <v>13</v>
      </c>
      <c r="D105" s="10" t="s">
        <v>14</v>
      </c>
      <c r="E105" s="59" t="s">
        <v>13</v>
      </c>
      <c r="F105" s="10" t="s">
        <v>14</v>
      </c>
      <c r="G105" s="59" t="s">
        <v>13</v>
      </c>
    </row>
    <row r="106" spans="1:40" ht="15.75" thickBot="1" x14ac:dyDescent="0.3">
      <c r="A106" s="51" t="s">
        <v>134</v>
      </c>
      <c r="B106" s="52">
        <f t="shared" ref="B106:G106" si="0">IFERROR(AVERAGEIFS(B$2:B$82,$A$2:$A$82,"&gt;=1975",$A$2:$A$82,"&lt;=1978"),"")</f>
        <v>10007.333333333334</v>
      </c>
      <c r="C106" s="75">
        <f t="shared" si="0"/>
        <v>0.37333333333333335</v>
      </c>
      <c r="D106" s="52">
        <f t="shared" si="0"/>
        <v>21030.75</v>
      </c>
      <c r="E106" s="75">
        <f t="shared" si="0"/>
        <v>0.38</v>
      </c>
      <c r="F106" s="52">
        <f t="shared" si="0"/>
        <v>7893.5</v>
      </c>
      <c r="G106" s="75">
        <f t="shared" si="0"/>
        <v>0.185</v>
      </c>
    </row>
    <row r="107" spans="1:40" ht="15.75" thickBot="1" x14ac:dyDescent="0.3">
      <c r="A107" s="51" t="s">
        <v>135</v>
      </c>
      <c r="B107" s="52">
        <f>IFERROR(AVERAGEIFS(B$2:B$82,$A$2:$A$82,"&gt;=1979",$A$2:$A$82,"&lt;=1984"),"")</f>
        <v>10633.333333333334</v>
      </c>
      <c r="C107" s="75">
        <v>0.38</v>
      </c>
      <c r="D107" s="52">
        <f>IFERROR(AVERAGEIFS(D$2:D$82,$A$2:$A$82,"&gt;=1979",$A$2:$A$82,"&lt;=1984"),"")</f>
        <v>27472.5</v>
      </c>
      <c r="E107" s="75">
        <f>IFERROR(AVERAGEIFS(E$2:E$82,$A$2:$A$82,"&gt;=1979",$A$2:$A$82,"&lt;=1984"),"")</f>
        <v>0.31333333333333335</v>
      </c>
      <c r="F107" s="52">
        <f>IFERROR(AVERAGEIFS(F$2:F$82,$A$2:$A$82,"&gt;=1979",$A$2:$A$82,"&lt;=1984"),"")</f>
        <v>23357.833333333332</v>
      </c>
      <c r="G107" s="75">
        <v>0.2</v>
      </c>
    </row>
    <row r="108" spans="1:40" ht="15.75" thickBot="1" x14ac:dyDescent="0.3">
      <c r="A108" s="51" t="s">
        <v>136</v>
      </c>
      <c r="B108" s="52">
        <f t="shared" ref="B108:G108" si="1">IFERROR(AVERAGEIFS(B$2:B$82,$A$2:$A$82,"&gt;=1985",$A$2:$A$82,"&lt;=1995"),"")</f>
        <v>11666.90909090909</v>
      </c>
      <c r="C108" s="75">
        <f t="shared" si="1"/>
        <v>0.36909090909090908</v>
      </c>
      <c r="D108" s="52">
        <f t="shared" si="1"/>
        <v>45071.727272727272</v>
      </c>
      <c r="E108" s="75">
        <f t="shared" si="1"/>
        <v>0.24181818181818182</v>
      </c>
      <c r="F108" s="52">
        <f t="shared" si="1"/>
        <v>27835.281818181815</v>
      </c>
      <c r="G108" s="75">
        <f t="shared" si="1"/>
        <v>0.14999999999999997</v>
      </c>
    </row>
    <row r="109" spans="1:40" ht="15.75" thickBot="1" x14ac:dyDescent="0.3">
      <c r="A109" s="51" t="s">
        <v>137</v>
      </c>
      <c r="B109" s="52">
        <f t="shared" ref="B109:G109" si="2">IFERROR(AVERAGEIFS(B$2:B$82,$A$2:$A$82,"&gt;=1996",$A$2:$A$82,"&lt;=1998"),"")</f>
        <v>11749.790238836968</v>
      </c>
      <c r="C109" s="75">
        <f t="shared" si="2"/>
        <v>0.36333333333333334</v>
      </c>
      <c r="D109" s="52">
        <f t="shared" si="2"/>
        <v>74998.666666666672</v>
      </c>
      <c r="E109" s="75">
        <f t="shared" si="2"/>
        <v>0.19666666666666668</v>
      </c>
      <c r="F109" s="52">
        <f t="shared" si="2"/>
        <v>27304.333333333332</v>
      </c>
      <c r="G109" s="75">
        <f t="shared" si="2"/>
        <v>0.12</v>
      </c>
    </row>
    <row r="110" spans="1:40" ht="15.75" thickBot="1" x14ac:dyDescent="0.3">
      <c r="A110" s="53" t="s">
        <v>138</v>
      </c>
      <c r="B110" s="52">
        <f t="shared" ref="B110:G110" si="3">IFERROR(AVERAGEIFS(B$2:B$82,$A$2:$A$82,"&gt;=1999",$A$2:$A$82,"&lt;=2008"),"")</f>
        <v>5920.3826839826852</v>
      </c>
      <c r="C110" s="75">
        <f t="shared" si="3"/>
        <v>0.38999999999999996</v>
      </c>
      <c r="D110" s="52">
        <f t="shared" si="3"/>
        <v>38714.800000000003</v>
      </c>
      <c r="E110" s="75">
        <f t="shared" si="3"/>
        <v>0.16699999999999998</v>
      </c>
      <c r="F110" s="52">
        <f t="shared" si="3"/>
        <v>35475</v>
      </c>
      <c r="G110" s="75">
        <f t="shared" si="3"/>
        <v>0.13599999999999998</v>
      </c>
    </row>
    <row r="111" spans="1:40" ht="15.75" thickBot="1" x14ac:dyDescent="0.3">
      <c r="A111" s="14">
        <v>2009</v>
      </c>
      <c r="B111" s="83">
        <f t="shared" ref="B111:G111" si="4">IF(B39&gt;0,B39,"")</f>
        <v>6239</v>
      </c>
      <c r="C111" s="107">
        <f t="shared" si="4"/>
        <v>0.35882921015607039</v>
      </c>
      <c r="D111" s="83">
        <f t="shared" si="4"/>
        <v>22761</v>
      </c>
      <c r="E111" s="107">
        <f t="shared" si="4"/>
        <v>9.6351981743128506E-2</v>
      </c>
      <c r="F111" s="83">
        <f t="shared" si="4"/>
        <v>12972</v>
      </c>
      <c r="G111" s="107">
        <f t="shared" si="4"/>
        <v>0.22494727798172304</v>
      </c>
    </row>
    <row r="112" spans="1:40" ht="15.75" thickBot="1" x14ac:dyDescent="0.3">
      <c r="A112" s="14">
        <v>2010</v>
      </c>
      <c r="B112" s="83">
        <f t="shared" ref="B112:G112" si="5">IF(B40&gt;0,B40,"")</f>
        <v>9526</v>
      </c>
      <c r="C112" s="107">
        <f t="shared" si="5"/>
        <v>0.36263816996745291</v>
      </c>
      <c r="D112" s="83">
        <f t="shared" si="5"/>
        <v>28769</v>
      </c>
      <c r="E112" s="107">
        <f t="shared" si="5"/>
        <v>8.7420487330112276E-2</v>
      </c>
      <c r="F112" s="83">
        <f t="shared" si="5"/>
        <v>15148</v>
      </c>
      <c r="G112" s="107">
        <f t="shared" si="5"/>
        <v>0.12536385287112992</v>
      </c>
    </row>
    <row r="113" spans="1:7" ht="15.75" thickBot="1" x14ac:dyDescent="0.3">
      <c r="A113" s="14">
        <v>2011</v>
      </c>
      <c r="B113" s="83">
        <f t="shared" ref="B113:G113" si="6">IF(B41&gt;0,B41,"")</f>
        <v>6850</v>
      </c>
      <c r="C113" s="107">
        <f t="shared" si="6"/>
        <v>0.36277113424152602</v>
      </c>
      <c r="D113" s="83">
        <f t="shared" si="6"/>
        <v>19672</v>
      </c>
      <c r="E113" s="107">
        <f t="shared" si="6"/>
        <v>0.15036599581807925</v>
      </c>
      <c r="F113" s="83">
        <f t="shared" si="6"/>
        <v>14511</v>
      </c>
      <c r="G113" s="107">
        <f t="shared" si="6"/>
        <v>0.10987569060773481</v>
      </c>
    </row>
    <row r="114" spans="1:7" ht="15.75" thickBot="1" x14ac:dyDescent="0.3">
      <c r="A114" s="14">
        <v>2012</v>
      </c>
      <c r="B114" s="83">
        <f t="shared" ref="B114:G114" si="7">IF(B42&gt;0,B42,"")</f>
        <v>3027</v>
      </c>
      <c r="C114" s="107">
        <f t="shared" si="7"/>
        <v>0.36165941141155877</v>
      </c>
      <c r="D114" s="83">
        <f t="shared" si="7"/>
        <v>16713</v>
      </c>
      <c r="E114" s="107">
        <f t="shared" si="7"/>
        <v>0.11611210301636465</v>
      </c>
      <c r="F114" s="83">
        <f t="shared" si="7"/>
        <v>22332</v>
      </c>
      <c r="G114" s="107">
        <f t="shared" si="7"/>
        <v>0.16724145653244951</v>
      </c>
    </row>
    <row r="115" spans="1:7" ht="15.75" thickBot="1" x14ac:dyDescent="0.3">
      <c r="A115" s="14">
        <v>2013</v>
      </c>
      <c r="B115" s="83">
        <f t="shared" ref="B115:G115" si="8">IF(B43&gt;0,B43,"")</f>
        <v>4992</v>
      </c>
      <c r="C115" s="107">
        <f t="shared" si="8"/>
        <v>0.35685494903464315</v>
      </c>
      <c r="D115" s="83">
        <f t="shared" si="8"/>
        <v>18002</v>
      </c>
      <c r="E115" s="107">
        <f t="shared" si="8"/>
        <v>0.38267970225530495</v>
      </c>
      <c r="F115" s="83">
        <f t="shared" si="8"/>
        <v>16784</v>
      </c>
      <c r="G115" s="107">
        <f t="shared" si="8"/>
        <v>0.17155661786674634</v>
      </c>
    </row>
    <row r="116" spans="1:7" ht="15.75" thickBot="1" x14ac:dyDescent="0.3">
      <c r="A116" s="14">
        <v>2014</v>
      </c>
      <c r="B116" s="83">
        <f t="shared" ref="B116:G116" si="9">IF(B44&gt;0,B44,"")</f>
        <v>3357</v>
      </c>
      <c r="C116" s="107">
        <f t="shared" si="9"/>
        <v>0.35628716674261984</v>
      </c>
      <c r="D116" s="83">
        <f t="shared" si="9"/>
        <v>23532</v>
      </c>
      <c r="E116" s="107">
        <f t="shared" si="9"/>
        <v>9.4205515830951408E-2</v>
      </c>
      <c r="F116" s="83">
        <f t="shared" si="9"/>
        <v>24374</v>
      </c>
      <c r="G116" s="107">
        <f t="shared" si="9"/>
        <v>0.17918719211822659</v>
      </c>
    </row>
    <row r="117" spans="1:7" ht="15.75" thickBot="1" x14ac:dyDescent="0.3">
      <c r="A117" s="14">
        <v>2015</v>
      </c>
      <c r="B117" s="83">
        <f t="shared" ref="B117:G117" si="10">IF(B45&gt;0,B45,"")</f>
        <v>5697</v>
      </c>
      <c r="C117" s="107">
        <f t="shared" si="10"/>
        <v>0.35987023496907522</v>
      </c>
      <c r="D117" s="83">
        <f t="shared" si="10"/>
        <v>23567</v>
      </c>
      <c r="E117" s="107">
        <f t="shared" si="10"/>
        <v>0.141421143847487</v>
      </c>
      <c r="F117" s="83">
        <f t="shared" si="10"/>
        <v>21597</v>
      </c>
      <c r="G117" s="107">
        <f t="shared" si="10"/>
        <v>0.16426931546642928</v>
      </c>
    </row>
    <row r="118" spans="1:7" ht="15.75" thickBot="1" x14ac:dyDescent="0.3">
      <c r="A118" s="14">
        <v>2016</v>
      </c>
      <c r="B118" s="83">
        <f t="shared" ref="B118:G118" si="11">IF(B46&gt;0,B46,"")</f>
        <v>2514</v>
      </c>
      <c r="C118" s="107">
        <f t="shared" si="11"/>
        <v>0.36437478038723781</v>
      </c>
      <c r="D118" s="83">
        <f t="shared" si="11"/>
        <v>9177</v>
      </c>
      <c r="E118" s="107">
        <f t="shared" si="11"/>
        <v>0.11816493013488409</v>
      </c>
      <c r="F118" s="83">
        <f t="shared" si="11"/>
        <v>10554</v>
      </c>
      <c r="G118" s="107">
        <f t="shared" si="11"/>
        <v>0.19327081117664122</v>
      </c>
    </row>
    <row r="119" spans="1:7" ht="15.75" thickBot="1" x14ac:dyDescent="0.3">
      <c r="A119" s="14">
        <v>2017</v>
      </c>
      <c r="B119" s="83">
        <f t="shared" ref="B119:G119" si="12">IF(B47&gt;0,B47,"")</f>
        <v>1741</v>
      </c>
      <c r="C119" s="107">
        <f t="shared" si="12"/>
        <v>0.3620860873752263</v>
      </c>
      <c r="D119" s="83">
        <f t="shared" si="12"/>
        <v>8214</v>
      </c>
      <c r="E119" s="107">
        <f t="shared" si="12"/>
        <v>9.5325054784514238E-2</v>
      </c>
      <c r="F119" s="83">
        <f t="shared" si="12"/>
        <v>7335</v>
      </c>
      <c r="G119" s="107">
        <f t="shared" si="12"/>
        <v>0.29433805162364696</v>
      </c>
    </row>
    <row r="120" spans="1:7" ht="15.75" thickBot="1" x14ac:dyDescent="0.3">
      <c r="A120" s="14">
        <v>2018</v>
      </c>
      <c r="B120" s="83">
        <f t="shared" ref="B120:G120" si="13">IF(B48&gt;0,B48,"")</f>
        <v>4348</v>
      </c>
      <c r="C120" s="107">
        <f t="shared" si="13"/>
        <v>0.35178118198675723</v>
      </c>
      <c r="D120" s="83">
        <f t="shared" si="13"/>
        <v>7271</v>
      </c>
      <c r="E120" s="107">
        <f t="shared" si="13"/>
        <v>0.10713794526199973</v>
      </c>
      <c r="F120" s="83">
        <f t="shared" si="13"/>
        <v>8603</v>
      </c>
      <c r="G120" s="107">
        <f t="shared" si="13"/>
        <v>0.33558061141462281</v>
      </c>
    </row>
    <row r="121" spans="1:7" ht="15.75" thickBot="1" x14ac:dyDescent="0.3">
      <c r="A121" s="14">
        <v>2019</v>
      </c>
      <c r="B121" s="83">
        <f t="shared" ref="B121:G121" si="14">IF(B49&gt;0,B49,"")</f>
        <v>6327</v>
      </c>
      <c r="C121" s="107">
        <f t="shared" si="14"/>
        <v>0.35384098634401473</v>
      </c>
      <c r="D121" s="83">
        <f t="shared" si="14"/>
        <v>11558</v>
      </c>
      <c r="E121" s="107">
        <f t="shared" si="14"/>
        <v>0.12164734383111266</v>
      </c>
      <c r="F121" s="83">
        <f t="shared" si="14"/>
        <v>13817</v>
      </c>
      <c r="G121" s="107">
        <f t="shared" si="14"/>
        <v>0.25113990012303683</v>
      </c>
    </row>
    <row r="122" spans="1:7" ht="15.75" thickBot="1" x14ac:dyDescent="0.3">
      <c r="A122" s="77">
        <v>2020</v>
      </c>
      <c r="B122" s="83">
        <f t="shared" ref="B122:G123" si="15">IF(B50&gt;0,B50,"")</f>
        <v>5286</v>
      </c>
      <c r="C122" s="107">
        <f t="shared" si="15"/>
        <v>0.35323318686550181</v>
      </c>
      <c r="D122" s="83">
        <f t="shared" si="15"/>
        <v>15593</v>
      </c>
      <c r="E122" s="107">
        <f t="shared" si="15"/>
        <v>0.19553645866735073</v>
      </c>
      <c r="F122" s="83">
        <f t="shared" si="15"/>
        <v>9753</v>
      </c>
      <c r="G122" s="107">
        <f t="shared" si="15"/>
        <v>0.20670562903721931</v>
      </c>
    </row>
    <row r="123" spans="1:7" ht="15.75" thickBot="1" x14ac:dyDescent="0.3">
      <c r="A123" s="81">
        <v>2021</v>
      </c>
      <c r="B123" s="83">
        <f t="shared" si="15"/>
        <v>5616</v>
      </c>
      <c r="C123" s="107">
        <f t="shared" si="15"/>
        <v>0.35</v>
      </c>
      <c r="D123" s="83">
        <f t="shared" si="15"/>
        <v>11341</v>
      </c>
      <c r="E123" s="107">
        <f t="shared" si="15"/>
        <v>0.38</v>
      </c>
      <c r="F123" s="83">
        <f t="shared" si="15"/>
        <v>8376</v>
      </c>
      <c r="G123" s="107">
        <f t="shared" si="15"/>
        <v>0.2</v>
      </c>
    </row>
    <row r="124" spans="1:7" ht="16.5" thickTop="1" thickBot="1" x14ac:dyDescent="0.3">
      <c r="A124" s="14" t="s">
        <v>12</v>
      </c>
      <c r="B124" s="12">
        <v>3500</v>
      </c>
      <c r="C124" s="55" t="s">
        <v>10</v>
      </c>
      <c r="D124" s="12">
        <v>19000</v>
      </c>
      <c r="E124" s="55" t="s">
        <v>10</v>
      </c>
      <c r="F124" s="12">
        <v>14000</v>
      </c>
      <c r="G124" s="55" t="s">
        <v>10</v>
      </c>
    </row>
    <row r="125" spans="1:7" ht="15.75" thickBot="1" x14ac:dyDescent="0.3">
      <c r="A125" s="14" t="s">
        <v>11</v>
      </c>
      <c r="B125" s="12">
        <v>5300</v>
      </c>
      <c r="C125" s="55" t="s">
        <v>10</v>
      </c>
      <c r="D125" s="12">
        <v>36000</v>
      </c>
      <c r="E125" s="55"/>
      <c r="F125" s="12">
        <v>28000</v>
      </c>
      <c r="G125" s="55" t="s">
        <v>10</v>
      </c>
    </row>
  </sheetData>
  <mergeCells count="10">
    <mergeCell ref="A2:A4"/>
    <mergeCell ref="B2:G2"/>
    <mergeCell ref="B3:C3"/>
    <mergeCell ref="D3:E3"/>
    <mergeCell ref="F3:G3"/>
    <mergeCell ref="A103:A105"/>
    <mergeCell ref="B103:G103"/>
    <mergeCell ref="B104:C104"/>
    <mergeCell ref="D104:E104"/>
    <mergeCell ref="F104:G104"/>
  </mergeCell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A1:BA131"/>
  <sheetViews>
    <sheetView zoomScale="85" zoomScaleNormal="85" workbookViewId="0"/>
  </sheetViews>
  <sheetFormatPr defaultColWidth="9.140625" defaultRowHeight="15" x14ac:dyDescent="0.25"/>
  <cols>
    <col min="1" max="1" width="12.5703125" style="6" customWidth="1"/>
    <col min="2" max="8" width="9.140625" style="8"/>
    <col min="9" max="9" width="9.140625" style="58"/>
    <col min="10" max="53" width="9.140625" style="8"/>
    <col min="54" max="16384" width="9.140625" style="5"/>
  </cols>
  <sheetData>
    <row r="1" spans="1:11" ht="15.75" thickBot="1" x14ac:dyDescent="0.3">
      <c r="A1" s="23" t="s">
        <v>25</v>
      </c>
    </row>
    <row r="2" spans="1:11" ht="15.75" thickBot="1" x14ac:dyDescent="0.3">
      <c r="A2" s="155" t="s">
        <v>0</v>
      </c>
      <c r="B2" s="150" t="s">
        <v>6</v>
      </c>
      <c r="C2" s="151"/>
      <c r="D2" s="151"/>
      <c r="E2" s="151"/>
      <c r="F2" s="151"/>
      <c r="G2" s="151"/>
      <c r="H2" s="151"/>
      <c r="I2" s="151"/>
      <c r="J2" s="151"/>
      <c r="K2" s="152"/>
    </row>
    <row r="3" spans="1:11" ht="15" customHeight="1" x14ac:dyDescent="0.25">
      <c r="A3" s="156"/>
      <c r="B3" s="158" t="s">
        <v>104</v>
      </c>
      <c r="C3" s="159"/>
      <c r="D3" s="160"/>
      <c r="E3" s="158" t="s">
        <v>26</v>
      </c>
      <c r="F3" s="159"/>
      <c r="G3" s="160"/>
      <c r="H3" s="158" t="s">
        <v>105</v>
      </c>
      <c r="I3" s="159"/>
      <c r="J3" s="160"/>
      <c r="K3" s="9" t="s">
        <v>27</v>
      </c>
    </row>
    <row r="4" spans="1:11" ht="15" customHeight="1" thickBot="1" x14ac:dyDescent="0.3">
      <c r="A4" s="156"/>
      <c r="B4" s="161" t="s">
        <v>28</v>
      </c>
      <c r="C4" s="162"/>
      <c r="D4" s="163"/>
      <c r="E4" s="161" t="s">
        <v>29</v>
      </c>
      <c r="F4" s="162"/>
      <c r="G4" s="163"/>
      <c r="H4" s="161" t="s">
        <v>30</v>
      </c>
      <c r="I4" s="162"/>
      <c r="J4" s="163"/>
      <c r="K4" s="32" t="s">
        <v>31</v>
      </c>
    </row>
    <row r="5" spans="1:11" ht="33" thickBot="1" x14ac:dyDescent="0.3">
      <c r="A5" s="157"/>
      <c r="B5" s="10" t="s">
        <v>106</v>
      </c>
      <c r="C5" s="21" t="s">
        <v>14</v>
      </c>
      <c r="D5" s="21" t="s">
        <v>32</v>
      </c>
      <c r="E5" s="10" t="s">
        <v>33</v>
      </c>
      <c r="F5" s="10" t="s">
        <v>107</v>
      </c>
      <c r="G5" s="10" t="s">
        <v>108</v>
      </c>
      <c r="H5" s="10" t="s">
        <v>34</v>
      </c>
      <c r="I5" s="59" t="s">
        <v>13</v>
      </c>
      <c r="J5" s="10" t="s">
        <v>109</v>
      </c>
      <c r="K5" s="122" t="s">
        <v>35</v>
      </c>
    </row>
    <row r="6" spans="1:11" ht="15.75" thickBot="1" x14ac:dyDescent="0.3">
      <c r="A6" s="14">
        <v>1975</v>
      </c>
      <c r="B6" s="12"/>
      <c r="C6" s="12">
        <v>14895</v>
      </c>
      <c r="D6" s="12">
        <v>17874</v>
      </c>
      <c r="E6" s="12">
        <v>20319</v>
      </c>
      <c r="F6" s="12"/>
      <c r="G6" s="12"/>
      <c r="H6" s="12">
        <v>3600</v>
      </c>
      <c r="I6" s="55"/>
      <c r="J6" s="12"/>
      <c r="K6" s="12">
        <v>3280</v>
      </c>
    </row>
    <row r="7" spans="1:11" ht="15.75" thickBot="1" x14ac:dyDescent="0.3">
      <c r="A7" s="14">
        <v>1976</v>
      </c>
      <c r="B7" s="12"/>
      <c r="C7" s="12">
        <v>13819</v>
      </c>
      <c r="D7" s="12">
        <v>16583</v>
      </c>
      <c r="E7" s="12">
        <v>13078</v>
      </c>
      <c r="F7" s="12"/>
      <c r="G7" s="12"/>
      <c r="H7" s="12">
        <v>11700</v>
      </c>
      <c r="I7" s="55"/>
      <c r="J7" s="12"/>
      <c r="K7" s="12">
        <v>1640</v>
      </c>
    </row>
    <row r="8" spans="1:11" ht="15.75" thickBot="1" x14ac:dyDescent="0.3">
      <c r="A8" s="14">
        <v>1977</v>
      </c>
      <c r="B8" s="12">
        <v>13688</v>
      </c>
      <c r="C8" s="12">
        <v>14288</v>
      </c>
      <c r="D8" s="12">
        <v>18410</v>
      </c>
      <c r="E8" s="12">
        <v>29018</v>
      </c>
      <c r="F8" s="12"/>
      <c r="G8" s="12"/>
      <c r="H8" s="12">
        <v>10800</v>
      </c>
      <c r="I8" s="55"/>
      <c r="J8" s="12"/>
      <c r="K8" s="12">
        <v>2225</v>
      </c>
    </row>
    <row r="9" spans="1:11" ht="15.75" thickBot="1" x14ac:dyDescent="0.3">
      <c r="A9" s="14">
        <v>1978</v>
      </c>
      <c r="B9" s="12">
        <v>15485</v>
      </c>
      <c r="C9" s="12">
        <v>16885</v>
      </c>
      <c r="D9" s="12">
        <v>21807</v>
      </c>
      <c r="E9" s="12">
        <v>22661</v>
      </c>
      <c r="F9" s="12"/>
      <c r="G9" s="12"/>
      <c r="H9" s="12">
        <v>13500</v>
      </c>
      <c r="I9" s="55"/>
      <c r="J9" s="12"/>
      <c r="K9" s="12">
        <v>2800</v>
      </c>
    </row>
    <row r="10" spans="1:11" ht="15.75" thickBot="1" x14ac:dyDescent="0.3">
      <c r="A10" s="14">
        <v>1979</v>
      </c>
      <c r="B10" s="12">
        <v>11253</v>
      </c>
      <c r="C10" s="12">
        <v>12783</v>
      </c>
      <c r="D10" s="12">
        <v>16229</v>
      </c>
      <c r="E10" s="12">
        <v>18488</v>
      </c>
      <c r="F10" s="12"/>
      <c r="G10" s="12"/>
      <c r="H10" s="12">
        <v>4050</v>
      </c>
      <c r="I10" s="55"/>
      <c r="J10" s="12"/>
      <c r="K10" s="12">
        <v>2150</v>
      </c>
    </row>
    <row r="11" spans="1:11" ht="15.75" thickBot="1" x14ac:dyDescent="0.3">
      <c r="A11" s="14">
        <v>1980</v>
      </c>
      <c r="B11" s="12">
        <v>13476</v>
      </c>
      <c r="C11" s="12">
        <v>14855</v>
      </c>
      <c r="D11" s="12">
        <v>18744</v>
      </c>
      <c r="E11" s="12">
        <v>23429</v>
      </c>
      <c r="F11" s="12"/>
      <c r="G11" s="12"/>
      <c r="H11" s="12">
        <v>6480</v>
      </c>
      <c r="I11" s="55"/>
      <c r="J11" s="12"/>
      <c r="K11" s="12">
        <v>2325</v>
      </c>
    </row>
    <row r="12" spans="1:11" ht="15.75" thickBot="1" x14ac:dyDescent="0.3">
      <c r="A12" s="14">
        <v>1981</v>
      </c>
      <c r="B12" s="12">
        <v>12625</v>
      </c>
      <c r="C12" s="12">
        <v>13925</v>
      </c>
      <c r="D12" s="12">
        <v>17606</v>
      </c>
      <c r="E12" s="12">
        <v>24523</v>
      </c>
      <c r="F12" s="12"/>
      <c r="G12" s="12"/>
      <c r="H12" s="12">
        <v>4050</v>
      </c>
      <c r="I12" s="55"/>
      <c r="J12" s="12"/>
      <c r="K12" s="12">
        <v>3175</v>
      </c>
    </row>
    <row r="13" spans="1:11" ht="15.75" thickBot="1" x14ac:dyDescent="0.3">
      <c r="A13" s="14">
        <v>1982</v>
      </c>
      <c r="B13" s="12">
        <v>7959</v>
      </c>
      <c r="C13" s="12">
        <v>10359</v>
      </c>
      <c r="D13" s="12">
        <v>13287</v>
      </c>
      <c r="E13" s="12">
        <v>17092</v>
      </c>
      <c r="F13" s="12"/>
      <c r="G13" s="12"/>
      <c r="H13" s="12">
        <v>7200</v>
      </c>
      <c r="I13" s="55"/>
      <c r="J13" s="12"/>
      <c r="K13" s="12">
        <v>2250</v>
      </c>
    </row>
    <row r="14" spans="1:11" ht="15.75" thickBot="1" x14ac:dyDescent="0.3">
      <c r="A14" s="14">
        <v>1983</v>
      </c>
      <c r="B14" s="12">
        <v>13252</v>
      </c>
      <c r="C14" s="12">
        <v>16301</v>
      </c>
      <c r="D14" s="12">
        <v>20516</v>
      </c>
      <c r="E14" s="12">
        <v>23562</v>
      </c>
      <c r="F14" s="12"/>
      <c r="G14" s="12"/>
      <c r="H14" s="12">
        <v>7740</v>
      </c>
      <c r="I14" s="55"/>
      <c r="J14" s="12"/>
      <c r="K14" s="12">
        <v>3320</v>
      </c>
    </row>
    <row r="15" spans="1:11" ht="15.75" thickBot="1" x14ac:dyDescent="0.3">
      <c r="A15" s="14">
        <v>1984</v>
      </c>
      <c r="B15" s="12">
        <v>20967</v>
      </c>
      <c r="C15" s="12">
        <v>24967</v>
      </c>
      <c r="D15" s="12">
        <v>31408</v>
      </c>
      <c r="E15" s="12">
        <v>37598</v>
      </c>
      <c r="F15" s="83">
        <v>37791.949593027537</v>
      </c>
      <c r="G15" s="12">
        <v>14818</v>
      </c>
      <c r="H15" s="12">
        <v>13788</v>
      </c>
      <c r="I15" s="55"/>
      <c r="J15" s="12"/>
      <c r="K15" s="12">
        <v>1400</v>
      </c>
    </row>
    <row r="16" spans="1:11" ht="15.75" thickBot="1" x14ac:dyDescent="0.3">
      <c r="A16" s="14">
        <v>1985</v>
      </c>
      <c r="B16" s="12">
        <v>17782</v>
      </c>
      <c r="C16" s="12">
        <v>19694</v>
      </c>
      <c r="D16" s="12">
        <v>24768</v>
      </c>
      <c r="E16" s="12">
        <v>53599</v>
      </c>
      <c r="F16" s="83">
        <v>34727.754645481997</v>
      </c>
      <c r="G16" s="12">
        <v>5648</v>
      </c>
      <c r="H16" s="12">
        <v>24804</v>
      </c>
      <c r="I16" s="55"/>
      <c r="J16" s="12"/>
      <c r="K16" s="12">
        <v>3371</v>
      </c>
    </row>
    <row r="17" spans="1:11" ht="15.75" thickBot="1" x14ac:dyDescent="0.3">
      <c r="A17" s="14">
        <v>1986</v>
      </c>
      <c r="B17" s="12">
        <v>36523</v>
      </c>
      <c r="C17" s="12">
        <v>38123</v>
      </c>
      <c r="D17" s="12">
        <v>47967</v>
      </c>
      <c r="E17" s="12">
        <v>59968</v>
      </c>
      <c r="F17" s="83">
        <v>23986.919414081371</v>
      </c>
      <c r="G17" s="12">
        <v>6204</v>
      </c>
      <c r="H17" s="12">
        <v>19170</v>
      </c>
      <c r="I17" s="55"/>
      <c r="J17" s="12"/>
      <c r="K17" s="12">
        <v>7623</v>
      </c>
    </row>
    <row r="18" spans="1:11" ht="15.75" thickBot="1" x14ac:dyDescent="0.3">
      <c r="A18" s="14">
        <v>1987</v>
      </c>
      <c r="B18" s="12">
        <v>19540</v>
      </c>
      <c r="C18" s="12">
        <v>20986</v>
      </c>
      <c r="D18" s="12">
        <v>26568</v>
      </c>
      <c r="E18" s="12">
        <v>59120</v>
      </c>
      <c r="F18" s="83">
        <v>96456.926849769967</v>
      </c>
      <c r="G18" s="12">
        <v>27774</v>
      </c>
      <c r="H18" s="12">
        <v>12983</v>
      </c>
      <c r="I18" s="55"/>
      <c r="J18" s="12"/>
      <c r="K18" s="12">
        <v>5239</v>
      </c>
    </row>
    <row r="19" spans="1:11" ht="15.75" thickBot="1" x14ac:dyDescent="0.3">
      <c r="A19" s="14">
        <v>1988</v>
      </c>
      <c r="B19" s="12">
        <v>15345</v>
      </c>
      <c r="C19" s="12">
        <v>16715</v>
      </c>
      <c r="D19" s="12">
        <v>21094</v>
      </c>
      <c r="E19" s="12">
        <v>68705</v>
      </c>
      <c r="F19" s="83">
        <v>61199.227996649861</v>
      </c>
      <c r="G19" s="12">
        <v>13217</v>
      </c>
      <c r="H19" s="12">
        <v>13500</v>
      </c>
      <c r="I19" s="55"/>
      <c r="J19" s="12"/>
      <c r="K19" s="12">
        <v>4429</v>
      </c>
    </row>
    <row r="20" spans="1:11" ht="15.75" thickBot="1" x14ac:dyDescent="0.3">
      <c r="A20" s="14">
        <v>1989</v>
      </c>
      <c r="B20" s="12">
        <v>28133</v>
      </c>
      <c r="C20" s="12">
        <v>29175</v>
      </c>
      <c r="D20" s="12">
        <v>36594</v>
      </c>
      <c r="E20" s="12">
        <v>57202</v>
      </c>
      <c r="F20" s="83">
        <v>71956.710830663054</v>
      </c>
      <c r="G20" s="12">
        <v>10457</v>
      </c>
      <c r="H20" s="12">
        <v>19800</v>
      </c>
      <c r="I20" s="55"/>
      <c r="J20" s="12"/>
      <c r="K20" s="12">
        <v>3265</v>
      </c>
    </row>
    <row r="21" spans="1:11" ht="15.75" thickBot="1" x14ac:dyDescent="0.3">
      <c r="A21" s="14">
        <v>1990</v>
      </c>
      <c r="B21" s="12">
        <v>24051</v>
      </c>
      <c r="C21" s="12">
        <v>26551</v>
      </c>
      <c r="D21" s="12">
        <v>33384</v>
      </c>
      <c r="E21" s="12">
        <v>55976</v>
      </c>
      <c r="F21" s="83">
        <v>34554.221515034733</v>
      </c>
      <c r="G21" s="12">
        <v>10638</v>
      </c>
      <c r="H21" s="12">
        <v>14537</v>
      </c>
      <c r="I21" s="55">
        <v>0.14299999999999999</v>
      </c>
      <c r="J21" s="12">
        <v>11630</v>
      </c>
      <c r="K21" s="12">
        <v>4039</v>
      </c>
    </row>
    <row r="22" spans="1:11" ht="15.75" thickBot="1" x14ac:dyDescent="0.3">
      <c r="A22" s="14">
        <v>1991</v>
      </c>
      <c r="B22" s="12">
        <v>6907</v>
      </c>
      <c r="C22" s="12">
        <v>8259</v>
      </c>
      <c r="D22" s="12">
        <v>13136</v>
      </c>
      <c r="E22" s="12">
        <v>52753</v>
      </c>
      <c r="F22" s="83">
        <v>41818.483167663275</v>
      </c>
      <c r="G22" s="12">
        <v>7364</v>
      </c>
      <c r="H22" s="12">
        <v>12098</v>
      </c>
      <c r="I22" s="55">
        <v>0.13200000000000001</v>
      </c>
      <c r="J22" s="12">
        <v>8952</v>
      </c>
      <c r="K22" s="12">
        <v>6635</v>
      </c>
    </row>
    <row r="23" spans="1:11" ht="15.75" thickBot="1" x14ac:dyDescent="0.3">
      <c r="A23" s="14">
        <v>1992</v>
      </c>
      <c r="B23" s="12">
        <v>16808</v>
      </c>
      <c r="C23" s="12">
        <v>17408</v>
      </c>
      <c r="D23" s="12">
        <v>25405</v>
      </c>
      <c r="E23" s="12">
        <v>63392</v>
      </c>
      <c r="F23" s="83">
        <v>89002.133934786936</v>
      </c>
      <c r="G23" s="12">
        <v>25532</v>
      </c>
      <c r="H23" s="12">
        <v>28590</v>
      </c>
      <c r="I23" s="55">
        <v>0.128</v>
      </c>
      <c r="J23" s="12">
        <v>22015</v>
      </c>
      <c r="K23" s="12">
        <v>7500</v>
      </c>
    </row>
    <row r="24" spans="1:11" ht="15.75" thickBot="1" x14ac:dyDescent="0.3">
      <c r="A24" s="14">
        <v>1993</v>
      </c>
      <c r="B24" s="12">
        <v>24814</v>
      </c>
      <c r="C24" s="12">
        <v>26508</v>
      </c>
      <c r="D24" s="12">
        <v>36678</v>
      </c>
      <c r="E24" s="12">
        <v>66977</v>
      </c>
      <c r="F24" s="83">
        <v>111701.80808385214</v>
      </c>
      <c r="G24" s="12">
        <v>22066</v>
      </c>
      <c r="H24" s="12">
        <v>30824</v>
      </c>
      <c r="I24" s="55">
        <v>0.126</v>
      </c>
      <c r="J24" s="12">
        <v>20961</v>
      </c>
      <c r="K24" s="12">
        <v>10000</v>
      </c>
    </row>
    <row r="25" spans="1:11" ht="15.75" thickBot="1" x14ac:dyDescent="0.3">
      <c r="A25" s="14">
        <v>1994</v>
      </c>
      <c r="B25" s="12">
        <v>21169</v>
      </c>
      <c r="C25" s="12">
        <v>25689</v>
      </c>
      <c r="D25" s="12">
        <v>32864</v>
      </c>
      <c r="E25" s="12">
        <v>48712</v>
      </c>
      <c r="F25" s="83">
        <v>87631.185082195327</v>
      </c>
      <c r="G25" s="12">
        <v>14149</v>
      </c>
      <c r="H25" s="12">
        <v>24514</v>
      </c>
      <c r="I25" s="55">
        <v>0.112</v>
      </c>
      <c r="J25" s="12">
        <v>12257</v>
      </c>
      <c r="K25" s="12">
        <v>3500</v>
      </c>
    </row>
    <row r="26" spans="1:11" ht="15.75" thickBot="1" x14ac:dyDescent="0.3">
      <c r="A26" s="14">
        <v>1995</v>
      </c>
      <c r="B26" s="12">
        <v>7844</v>
      </c>
      <c r="C26" s="12">
        <v>8776</v>
      </c>
      <c r="D26" s="12">
        <v>16187</v>
      </c>
      <c r="E26" s="12">
        <v>34390</v>
      </c>
      <c r="F26" s="83">
        <v>55614.523560546004</v>
      </c>
      <c r="G26" s="12">
        <v>16627</v>
      </c>
      <c r="H26" s="12">
        <v>20376</v>
      </c>
      <c r="I26" s="55">
        <v>0.17899999999999999</v>
      </c>
      <c r="J26" s="12">
        <v>8150</v>
      </c>
      <c r="K26" s="12">
        <v>3196</v>
      </c>
    </row>
    <row r="27" spans="1:11" ht="15.75" thickBot="1" x14ac:dyDescent="0.3">
      <c r="A27" s="14">
        <v>1996</v>
      </c>
      <c r="B27" s="12">
        <v>21842</v>
      </c>
      <c r="C27" s="12">
        <v>22712</v>
      </c>
      <c r="D27" s="12">
        <v>30889</v>
      </c>
      <c r="E27" s="12">
        <v>73684</v>
      </c>
      <c r="F27" s="83">
        <v>103123.8742322594</v>
      </c>
      <c r="G27" s="12">
        <v>32769</v>
      </c>
      <c r="H27" s="12">
        <v>18067</v>
      </c>
      <c r="I27" s="55">
        <v>0.106</v>
      </c>
      <c r="J27" s="12">
        <v>5962</v>
      </c>
      <c r="K27" s="12">
        <v>3000</v>
      </c>
    </row>
    <row r="28" spans="1:11" ht="15.75" thickBot="1" x14ac:dyDescent="0.3">
      <c r="A28" s="14">
        <v>1997</v>
      </c>
      <c r="B28" s="12">
        <v>18702</v>
      </c>
      <c r="C28" s="12">
        <v>20584</v>
      </c>
      <c r="D28" s="12">
        <v>27658</v>
      </c>
      <c r="E28" s="12">
        <v>42539</v>
      </c>
      <c r="F28" s="83">
        <v>49419.948198367514</v>
      </c>
      <c r="G28" s="12">
        <v>12437</v>
      </c>
      <c r="H28" s="12">
        <v>9788</v>
      </c>
      <c r="I28" s="55">
        <v>8.7999999999999995E-2</v>
      </c>
      <c r="J28" s="12">
        <v>4013</v>
      </c>
      <c r="K28" s="12">
        <v>4980</v>
      </c>
    </row>
    <row r="29" spans="1:11" ht="15.75" thickBot="1" x14ac:dyDescent="0.3">
      <c r="A29" s="14">
        <v>1998</v>
      </c>
      <c r="B29" s="12">
        <v>23213</v>
      </c>
      <c r="C29" s="12">
        <v>25361</v>
      </c>
      <c r="D29" s="12">
        <v>34922</v>
      </c>
      <c r="E29" s="12">
        <v>46744</v>
      </c>
      <c r="F29" s="83">
        <v>39342.522429818338</v>
      </c>
      <c r="G29" s="12">
        <v>16199</v>
      </c>
      <c r="H29" s="12">
        <v>11719</v>
      </c>
      <c r="I29" s="55">
        <v>7.8E-2</v>
      </c>
      <c r="J29" s="12">
        <v>6094</v>
      </c>
      <c r="K29" s="12">
        <v>5367</v>
      </c>
    </row>
    <row r="30" spans="1:11" ht="15.75" thickBot="1" x14ac:dyDescent="0.3">
      <c r="A30" s="14">
        <v>1999</v>
      </c>
      <c r="B30" s="12">
        <v>11544</v>
      </c>
      <c r="C30" s="12">
        <v>13118</v>
      </c>
      <c r="D30" s="12">
        <v>22310</v>
      </c>
      <c r="E30" s="12">
        <v>43775</v>
      </c>
      <c r="F30" s="83">
        <v>48290.435557383556</v>
      </c>
      <c r="G30" s="12">
        <v>8204</v>
      </c>
      <c r="H30" s="12">
        <v>14398</v>
      </c>
      <c r="I30" s="55">
        <v>0.14099999999999999</v>
      </c>
      <c r="J30" s="12">
        <v>7199</v>
      </c>
      <c r="K30" s="12">
        <v>2739</v>
      </c>
    </row>
    <row r="31" spans="1:11" ht="15.75" thickBot="1" x14ac:dyDescent="0.3">
      <c r="A31" s="14">
        <v>2000</v>
      </c>
      <c r="B31" s="12">
        <v>18912</v>
      </c>
      <c r="C31" s="12">
        <v>20565</v>
      </c>
      <c r="D31" s="12">
        <v>31159</v>
      </c>
      <c r="E31" s="12">
        <v>51804</v>
      </c>
      <c r="F31" s="83">
        <v>62278.932501084928</v>
      </c>
      <c r="G31" s="12">
        <v>13496</v>
      </c>
      <c r="H31" s="12">
        <v>15096</v>
      </c>
      <c r="I31" s="55">
        <v>6.4000000000000001E-2</v>
      </c>
      <c r="J31" s="12">
        <v>9964</v>
      </c>
      <c r="K31" s="12">
        <v>6700</v>
      </c>
    </row>
    <row r="32" spans="1:11" ht="15.75" thickBot="1" x14ac:dyDescent="0.3">
      <c r="A32" s="31">
        <v>2001</v>
      </c>
      <c r="B32" s="28">
        <v>29687</v>
      </c>
      <c r="C32" s="28">
        <v>31915</v>
      </c>
      <c r="D32" s="28">
        <v>44595</v>
      </c>
      <c r="E32" s="28">
        <v>81504</v>
      </c>
      <c r="F32" s="103">
        <v>106164.97709730225</v>
      </c>
      <c r="G32" s="28">
        <v>18738</v>
      </c>
      <c r="H32" s="29">
        <v>20929</v>
      </c>
      <c r="I32" s="62">
        <v>3.4000000000000002E-2</v>
      </c>
      <c r="J32" s="29">
        <v>16743</v>
      </c>
      <c r="K32" s="28">
        <v>5062</v>
      </c>
    </row>
    <row r="33" spans="1:11" ht="15.75" thickBot="1" x14ac:dyDescent="0.3">
      <c r="A33" s="14">
        <v>2002</v>
      </c>
      <c r="B33" s="12">
        <v>13773</v>
      </c>
      <c r="C33" s="12">
        <v>15382</v>
      </c>
      <c r="D33" s="12">
        <v>21528</v>
      </c>
      <c r="E33" s="12">
        <v>44771</v>
      </c>
      <c r="F33" s="83">
        <v>38694.538089063091</v>
      </c>
      <c r="G33" s="12">
        <v>11984</v>
      </c>
      <c r="H33" s="30">
        <v>10427</v>
      </c>
      <c r="I33" s="63">
        <v>8.4000000000000005E-2</v>
      </c>
      <c r="J33" s="30">
        <v>8550</v>
      </c>
      <c r="K33" s="12">
        <v>5031</v>
      </c>
    </row>
    <row r="34" spans="1:11" ht="15.75" thickBot="1" x14ac:dyDescent="0.3">
      <c r="A34" s="14">
        <v>2003</v>
      </c>
      <c r="B34" s="12">
        <v>26940</v>
      </c>
      <c r="C34" s="12">
        <v>28330</v>
      </c>
      <c r="D34" s="12">
        <v>36503</v>
      </c>
      <c r="E34" s="12">
        <v>56758</v>
      </c>
      <c r="F34" s="83">
        <v>82184.49037757302</v>
      </c>
      <c r="G34" s="12">
        <v>16234</v>
      </c>
      <c r="H34" s="30">
        <v>11925</v>
      </c>
      <c r="I34" s="63">
        <v>5.5E-2</v>
      </c>
      <c r="J34" s="30">
        <v>10136</v>
      </c>
      <c r="K34" s="12">
        <v>1900</v>
      </c>
    </row>
    <row r="35" spans="1:11" ht="15.75" thickBot="1" x14ac:dyDescent="0.3">
      <c r="A35" s="14">
        <v>2004</v>
      </c>
      <c r="B35" s="12">
        <v>15912</v>
      </c>
      <c r="C35" s="12">
        <v>18185</v>
      </c>
      <c r="D35" s="12">
        <v>25137</v>
      </c>
      <c r="E35" s="12">
        <v>44243</v>
      </c>
      <c r="F35" s="83">
        <v>105886.77367995416</v>
      </c>
      <c r="G35" s="12">
        <v>19631</v>
      </c>
      <c r="H35" s="12">
        <v>10287</v>
      </c>
      <c r="I35" s="55">
        <v>8.8999999999999996E-2</v>
      </c>
      <c r="J35" s="12">
        <v>8230</v>
      </c>
      <c r="K35" s="12">
        <v>3950</v>
      </c>
    </row>
    <row r="36" spans="1:11" ht="15.75" thickBot="1" x14ac:dyDescent="0.3">
      <c r="A36" s="14">
        <v>2005</v>
      </c>
      <c r="B36" s="12">
        <v>14363</v>
      </c>
      <c r="C36" s="12">
        <v>16595</v>
      </c>
      <c r="D36" s="12">
        <v>24067</v>
      </c>
      <c r="E36" s="12">
        <v>29067</v>
      </c>
      <c r="F36" s="83">
        <v>56960.769715929942</v>
      </c>
      <c r="G36" s="12">
        <v>9783</v>
      </c>
      <c r="H36" s="12">
        <v>10159</v>
      </c>
      <c r="I36" s="55">
        <v>0.11</v>
      </c>
      <c r="J36" s="12">
        <v>7619</v>
      </c>
      <c r="K36" s="12">
        <v>5585</v>
      </c>
    </row>
    <row r="37" spans="1:11" ht="15.75" thickBot="1" x14ac:dyDescent="0.3">
      <c r="A37" s="14">
        <v>2006</v>
      </c>
      <c r="B37" s="12">
        <v>24725</v>
      </c>
      <c r="C37" s="12">
        <v>27743</v>
      </c>
      <c r="D37" s="12">
        <v>37098</v>
      </c>
      <c r="E37" s="12">
        <v>33094</v>
      </c>
      <c r="F37" s="83">
        <v>55156.136506965951</v>
      </c>
      <c r="G37" s="12">
        <v>15599</v>
      </c>
      <c r="H37" s="12">
        <v>16781</v>
      </c>
      <c r="I37" s="55">
        <v>0.156</v>
      </c>
      <c r="J37" s="12">
        <v>9565</v>
      </c>
      <c r="K37" s="12">
        <v>3930</v>
      </c>
    </row>
    <row r="38" spans="1:11" ht="15.75" thickBot="1" x14ac:dyDescent="0.3">
      <c r="A38" s="14">
        <v>2007</v>
      </c>
      <c r="B38" s="12">
        <v>21459</v>
      </c>
      <c r="C38" s="12">
        <v>25524</v>
      </c>
      <c r="D38" s="12">
        <v>34221</v>
      </c>
      <c r="E38" s="12">
        <v>33352</v>
      </c>
      <c r="F38" s="83">
        <v>62320.273259873735</v>
      </c>
      <c r="G38" s="12">
        <v>17559</v>
      </c>
      <c r="H38" s="12">
        <v>7160</v>
      </c>
      <c r="I38" s="55">
        <v>6.0999999999999999E-2</v>
      </c>
      <c r="J38" s="12">
        <v>5799</v>
      </c>
      <c r="K38" s="12">
        <v>5000</v>
      </c>
    </row>
    <row r="39" spans="1:11" ht="15.75" thickBot="1" x14ac:dyDescent="0.3">
      <c r="A39" s="14">
        <v>2008</v>
      </c>
      <c r="B39" s="12">
        <v>17862</v>
      </c>
      <c r="C39" s="12">
        <v>20198</v>
      </c>
      <c r="D39" s="12">
        <v>26202</v>
      </c>
      <c r="E39" s="12">
        <v>32963</v>
      </c>
      <c r="F39" s="83">
        <v>44901.409273771802</v>
      </c>
      <c r="G39" s="12">
        <v>13043</v>
      </c>
      <c r="H39" s="12">
        <v>6341</v>
      </c>
      <c r="I39" s="55">
        <v>7.2999999999999995E-2</v>
      </c>
      <c r="J39" s="12">
        <v>5517</v>
      </c>
      <c r="K39" s="12">
        <v>5792</v>
      </c>
    </row>
    <row r="40" spans="1:11" ht="15.75" thickBot="1" x14ac:dyDescent="0.3">
      <c r="A40" s="14">
        <v>2009</v>
      </c>
      <c r="B40" s="12">
        <v>28710</v>
      </c>
      <c r="C40" s="12">
        <v>30334</v>
      </c>
      <c r="D40" s="12">
        <v>36865</v>
      </c>
      <c r="E40" s="12">
        <v>38297</v>
      </c>
      <c r="F40" s="83">
        <v>61888.434682535488</v>
      </c>
      <c r="G40" s="12">
        <v>16297</v>
      </c>
      <c r="H40" s="30">
        <v>8917</v>
      </c>
      <c r="I40" s="63">
        <v>4.7E-2</v>
      </c>
      <c r="J40" s="30">
        <v>6331</v>
      </c>
      <c r="K40" s="12">
        <v>4580</v>
      </c>
    </row>
    <row r="41" spans="1:11" ht="15.75" thickBot="1" x14ac:dyDescent="0.3">
      <c r="A41" s="14">
        <v>2010</v>
      </c>
      <c r="B41" s="12">
        <v>19341</v>
      </c>
      <c r="C41" s="12">
        <v>20821</v>
      </c>
      <c r="D41" s="12">
        <v>26052</v>
      </c>
      <c r="E41" s="12">
        <v>43331</v>
      </c>
      <c r="F41" s="83">
        <v>63976.528901151672</v>
      </c>
      <c r="G41" s="12">
        <v>19344</v>
      </c>
      <c r="H41" s="30">
        <v>9317</v>
      </c>
      <c r="I41" s="63">
        <v>5.8999999999999997E-2</v>
      </c>
      <c r="J41" s="30">
        <v>5683</v>
      </c>
      <c r="K41" s="12">
        <v>4225</v>
      </c>
    </row>
    <row r="42" spans="1:11" ht="15.75" thickBot="1" x14ac:dyDescent="0.3">
      <c r="A42" s="14">
        <v>2011</v>
      </c>
      <c r="B42" s="12">
        <v>9639</v>
      </c>
      <c r="C42" s="12">
        <v>10415</v>
      </c>
      <c r="D42" s="12">
        <v>15092</v>
      </c>
      <c r="E42" s="12">
        <v>37073</v>
      </c>
      <c r="F42" s="83">
        <v>28420.061699233225</v>
      </c>
      <c r="G42" s="12">
        <v>12239</v>
      </c>
      <c r="H42" s="30">
        <v>8082</v>
      </c>
      <c r="I42" s="63">
        <v>7.0999999999999994E-2</v>
      </c>
      <c r="J42" s="30">
        <v>6061</v>
      </c>
      <c r="K42" s="12">
        <v>4400</v>
      </c>
    </row>
    <row r="43" spans="1:11" ht="15.75" thickBot="1" x14ac:dyDescent="0.3">
      <c r="A43" s="14">
        <v>2012</v>
      </c>
      <c r="B43" s="12">
        <v>8309</v>
      </c>
      <c r="C43" s="12">
        <v>9815</v>
      </c>
      <c r="D43" s="12">
        <v>15086</v>
      </c>
      <c r="E43" s="12">
        <v>34024</v>
      </c>
      <c r="F43" s="83">
        <v>21659.767305530364</v>
      </c>
      <c r="G43" s="12">
        <v>5746</v>
      </c>
      <c r="H43" s="30">
        <v>4622</v>
      </c>
      <c r="I43" s="63">
        <v>0.06</v>
      </c>
      <c r="J43" s="30">
        <v>2542</v>
      </c>
      <c r="K43" s="12">
        <v>4142</v>
      </c>
    </row>
    <row r="44" spans="1:11" ht="15.75" thickBot="1" x14ac:dyDescent="0.3">
      <c r="A44" s="14">
        <v>2013</v>
      </c>
      <c r="B44" s="12">
        <v>8011</v>
      </c>
      <c r="C44" s="12">
        <v>9306</v>
      </c>
      <c r="D44" s="12">
        <v>13525</v>
      </c>
      <c r="E44" s="12">
        <v>26699</v>
      </c>
      <c r="F44" s="83">
        <v>40772.49071724066</v>
      </c>
      <c r="G44" s="12">
        <v>4903</v>
      </c>
      <c r="H44" s="30">
        <v>19962</v>
      </c>
      <c r="I44" s="63">
        <v>4.7E-2</v>
      </c>
      <c r="J44" s="30">
        <v>9860</v>
      </c>
      <c r="K44" s="12">
        <v>4672</v>
      </c>
    </row>
    <row r="45" spans="1:11" ht="15.75" thickBot="1" x14ac:dyDescent="0.3">
      <c r="A45" s="14">
        <v>2014</v>
      </c>
      <c r="B45" s="12">
        <v>11623</v>
      </c>
      <c r="C45" s="12">
        <v>13108</v>
      </c>
      <c r="D45" s="12">
        <v>19789</v>
      </c>
      <c r="E45" s="12">
        <v>28496</v>
      </c>
      <c r="F45" s="83">
        <v>43163.647515447483</v>
      </c>
      <c r="G45" s="12">
        <v>6876</v>
      </c>
      <c r="H45" s="30">
        <v>19011</v>
      </c>
      <c r="I45" s="63">
        <v>4.5999999999999999E-2</v>
      </c>
      <c r="J45" s="30">
        <v>11935</v>
      </c>
      <c r="K45" s="12" t="s">
        <v>5</v>
      </c>
    </row>
    <row r="46" spans="1:11" ht="15.75" thickBot="1" x14ac:dyDescent="0.3">
      <c r="A46" s="14">
        <v>2015</v>
      </c>
      <c r="B46" s="12">
        <v>16433</v>
      </c>
      <c r="C46" s="12">
        <v>19465</v>
      </c>
      <c r="D46" s="12">
        <v>28557</v>
      </c>
      <c r="E46" s="12">
        <v>41658</v>
      </c>
      <c r="F46" s="83">
        <v>55283.595809452716</v>
      </c>
      <c r="G46" s="12">
        <v>6700</v>
      </c>
      <c r="H46" s="30">
        <v>44329</v>
      </c>
      <c r="I46" s="63">
        <v>0.12</v>
      </c>
      <c r="J46" s="30">
        <v>13640</v>
      </c>
      <c r="K46" s="12">
        <v>5328</v>
      </c>
    </row>
    <row r="47" spans="1:11" ht="15.75" thickBot="1" x14ac:dyDescent="0.3">
      <c r="A47" s="14">
        <v>2016</v>
      </c>
      <c r="B47" s="12">
        <v>9037</v>
      </c>
      <c r="C47" s="12">
        <v>10191</v>
      </c>
      <c r="D47" s="12">
        <v>15977</v>
      </c>
      <c r="E47" s="12">
        <v>34153</v>
      </c>
      <c r="F47" s="83">
        <v>28238.467702993225</v>
      </c>
      <c r="G47" s="12">
        <v>4632</v>
      </c>
      <c r="H47" s="30">
        <v>24234</v>
      </c>
      <c r="I47" s="63">
        <v>4.7E-2</v>
      </c>
      <c r="J47" s="30">
        <v>10100</v>
      </c>
      <c r="K47" s="12" t="s">
        <v>5</v>
      </c>
    </row>
    <row r="48" spans="1:11" ht="15.75" thickBot="1" x14ac:dyDescent="0.3">
      <c r="A48" s="14">
        <v>2017</v>
      </c>
      <c r="B48" s="83">
        <v>4419</v>
      </c>
      <c r="C48" s="83">
        <v>4984</v>
      </c>
      <c r="D48" s="83">
        <v>8947</v>
      </c>
      <c r="E48" s="83">
        <v>12044</v>
      </c>
      <c r="F48" s="83">
        <v>14714.974895118969</v>
      </c>
      <c r="G48" s="83">
        <v>4709</v>
      </c>
      <c r="H48" s="110">
        <v>10308</v>
      </c>
      <c r="I48" s="111">
        <v>4.5999999999999999E-2</v>
      </c>
      <c r="J48" s="110">
        <v>5464</v>
      </c>
      <c r="K48" s="83" t="s">
        <v>5</v>
      </c>
    </row>
    <row r="49" spans="1:11" ht="15.75" thickBot="1" x14ac:dyDescent="0.3">
      <c r="A49" s="14">
        <v>2018</v>
      </c>
      <c r="B49" s="83">
        <v>14470</v>
      </c>
      <c r="C49" s="83">
        <v>16319</v>
      </c>
      <c r="D49" s="83">
        <v>21862</v>
      </c>
      <c r="E49" s="83">
        <v>37481</v>
      </c>
      <c r="F49" s="83">
        <v>35059.431719076681</v>
      </c>
      <c r="G49" s="83">
        <v>5416</v>
      </c>
      <c r="H49" s="110">
        <v>12774</v>
      </c>
      <c r="I49" s="111">
        <v>7.0999999999999994E-2</v>
      </c>
      <c r="J49" s="110">
        <v>5328</v>
      </c>
      <c r="K49" s="83" t="s">
        <v>110</v>
      </c>
    </row>
    <row r="50" spans="1:11" ht="15.75" thickBot="1" x14ac:dyDescent="0.3">
      <c r="A50" s="14">
        <v>2019</v>
      </c>
      <c r="B50" s="83">
        <v>10493</v>
      </c>
      <c r="C50" s="83">
        <v>11833</v>
      </c>
      <c r="D50" s="83">
        <v>18707</v>
      </c>
      <c r="E50" s="83">
        <v>24536</v>
      </c>
      <c r="F50" s="83">
        <v>20192.75186496782</v>
      </c>
      <c r="G50" s="83">
        <v>3336</v>
      </c>
      <c r="H50" s="110">
        <v>11675</v>
      </c>
      <c r="I50" s="111">
        <v>7.9000000000000001E-2</v>
      </c>
      <c r="J50" s="110">
        <v>4587</v>
      </c>
      <c r="K50" s="83">
        <v>3862</v>
      </c>
    </row>
    <row r="51" spans="1:11" ht="15.75" thickBot="1" x14ac:dyDescent="0.3">
      <c r="A51" s="14">
        <v>2020</v>
      </c>
      <c r="B51" s="83">
        <v>12868</v>
      </c>
      <c r="C51" s="83">
        <v>14917</v>
      </c>
      <c r="D51" s="83">
        <v>20551</v>
      </c>
      <c r="E51" s="83">
        <v>13386</v>
      </c>
      <c r="F51" s="83">
        <v>16243</v>
      </c>
      <c r="G51" s="83">
        <v>4073</v>
      </c>
      <c r="H51" s="110">
        <v>19176</v>
      </c>
      <c r="I51" s="111">
        <v>0.09</v>
      </c>
      <c r="J51" s="110">
        <v>9835</v>
      </c>
      <c r="K51" s="83">
        <v>4427</v>
      </c>
    </row>
    <row r="52" spans="1:11" ht="15.75" thickBot="1" x14ac:dyDescent="0.3">
      <c r="A52" s="14">
        <v>2021</v>
      </c>
      <c r="B52" s="83">
        <v>12542</v>
      </c>
      <c r="C52" s="83">
        <v>14034</v>
      </c>
      <c r="D52" s="83">
        <v>21538</v>
      </c>
      <c r="E52" s="83">
        <v>9724</v>
      </c>
      <c r="F52" s="83">
        <v>15730</v>
      </c>
      <c r="G52" s="83">
        <v>4765</v>
      </c>
      <c r="H52" s="110">
        <v>13120</v>
      </c>
      <c r="I52" s="111">
        <v>6.8000000000000005E-2</v>
      </c>
      <c r="J52" s="110">
        <v>4779</v>
      </c>
      <c r="K52" s="83">
        <v>3884</v>
      </c>
    </row>
    <row r="53" spans="1:11" x14ac:dyDescent="0.25">
      <c r="A53" s="23" t="s">
        <v>103</v>
      </c>
    </row>
    <row r="54" spans="1:11" ht="17.25" x14ac:dyDescent="0.25">
      <c r="A54" s="7" t="s">
        <v>111</v>
      </c>
    </row>
    <row r="55" spans="1:11" ht="17.25" x14ac:dyDescent="0.25">
      <c r="A55" s="25" t="s">
        <v>112</v>
      </c>
    </row>
    <row r="56" spans="1:11" ht="17.25" x14ac:dyDescent="0.25">
      <c r="A56" s="25" t="s">
        <v>113</v>
      </c>
    </row>
    <row r="57" spans="1:11" ht="17.25" x14ac:dyDescent="0.25">
      <c r="A57" s="25" t="s">
        <v>114</v>
      </c>
    </row>
    <row r="58" spans="1:11" ht="17.25" x14ac:dyDescent="0.25">
      <c r="A58" s="25" t="s">
        <v>115</v>
      </c>
    </row>
    <row r="59" spans="1:11" x14ac:dyDescent="0.25">
      <c r="A59" s="25"/>
    </row>
    <row r="100" spans="1:53" s="19" customFormat="1" x14ac:dyDescent="0.25">
      <c r="A100" s="17"/>
      <c r="B100" s="18"/>
      <c r="C100" s="18"/>
      <c r="D100" s="18"/>
      <c r="E100" s="18"/>
      <c r="F100" s="18"/>
      <c r="G100" s="18"/>
      <c r="H100" s="18"/>
      <c r="I100" s="60"/>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row>
    <row r="102" spans="1:53" ht="15.75" thickBot="1" x14ac:dyDescent="0.3">
      <c r="A102" s="23" t="s">
        <v>25</v>
      </c>
    </row>
    <row r="103" spans="1:53" ht="15.75" thickBot="1" x14ac:dyDescent="0.3">
      <c r="A103" s="155" t="s">
        <v>0</v>
      </c>
      <c r="B103" s="150" t="s">
        <v>6</v>
      </c>
      <c r="C103" s="151"/>
      <c r="D103" s="151"/>
      <c r="E103" s="151"/>
      <c r="F103" s="151"/>
      <c r="G103" s="151"/>
      <c r="H103" s="151"/>
      <c r="I103" s="151"/>
      <c r="J103" s="151"/>
      <c r="K103" s="152"/>
    </row>
    <row r="104" spans="1:53" ht="15" customHeight="1" x14ac:dyDescent="0.25">
      <c r="A104" s="156"/>
      <c r="B104" s="158" t="s">
        <v>104</v>
      </c>
      <c r="C104" s="159"/>
      <c r="D104" s="160"/>
      <c r="E104" s="158" t="s">
        <v>26</v>
      </c>
      <c r="F104" s="159"/>
      <c r="G104" s="160"/>
      <c r="H104" s="158" t="s">
        <v>105</v>
      </c>
      <c r="I104" s="159"/>
      <c r="J104" s="160"/>
      <c r="K104" s="9" t="s">
        <v>27</v>
      </c>
    </row>
    <row r="105" spans="1:53" ht="15" customHeight="1" thickBot="1" x14ac:dyDescent="0.3">
      <c r="A105" s="156"/>
      <c r="B105" s="161" t="s">
        <v>28</v>
      </c>
      <c r="C105" s="162"/>
      <c r="D105" s="163"/>
      <c r="E105" s="161" t="s">
        <v>29</v>
      </c>
      <c r="F105" s="162"/>
      <c r="G105" s="163"/>
      <c r="H105" s="161" t="s">
        <v>30</v>
      </c>
      <c r="I105" s="162"/>
      <c r="J105" s="163"/>
      <c r="K105" s="32" t="s">
        <v>31</v>
      </c>
    </row>
    <row r="106" spans="1:53" ht="33" thickBot="1" x14ac:dyDescent="0.3">
      <c r="A106" s="157"/>
      <c r="B106" s="10" t="s">
        <v>106</v>
      </c>
      <c r="C106" s="21" t="s">
        <v>14</v>
      </c>
      <c r="D106" s="21" t="s">
        <v>32</v>
      </c>
      <c r="E106" s="10" t="s">
        <v>33</v>
      </c>
      <c r="F106" s="10" t="s">
        <v>107</v>
      </c>
      <c r="G106" s="10" t="s">
        <v>108</v>
      </c>
      <c r="H106" s="10" t="s">
        <v>34</v>
      </c>
      <c r="I106" s="59" t="s">
        <v>13</v>
      </c>
      <c r="J106" s="10" t="s">
        <v>109</v>
      </c>
      <c r="K106" s="122" t="s">
        <v>35</v>
      </c>
    </row>
    <row r="107" spans="1:53" ht="15.75" thickBot="1" x14ac:dyDescent="0.3">
      <c r="A107" s="51" t="s">
        <v>134</v>
      </c>
      <c r="B107" s="52">
        <f t="shared" ref="B107:K107" si="0">IFERROR(AVERAGEIFS(B$2:B$82,$A$2:$A$82,"&gt;=1975",$A$2:$A$82,"&lt;=1978"),"")</f>
        <v>14586.5</v>
      </c>
      <c r="C107" s="52">
        <f t="shared" si="0"/>
        <v>14971.75</v>
      </c>
      <c r="D107" s="52">
        <f t="shared" si="0"/>
        <v>18668.5</v>
      </c>
      <c r="E107" s="52">
        <f t="shared" si="0"/>
        <v>21269</v>
      </c>
      <c r="F107" s="52" t="str">
        <f t="shared" si="0"/>
        <v/>
      </c>
      <c r="G107" s="52" t="str">
        <f t="shared" si="0"/>
        <v/>
      </c>
      <c r="H107" s="52">
        <f t="shared" si="0"/>
        <v>9900</v>
      </c>
      <c r="I107" s="52" t="str">
        <f t="shared" si="0"/>
        <v/>
      </c>
      <c r="J107" s="52" t="str">
        <f t="shared" si="0"/>
        <v/>
      </c>
      <c r="K107" s="52">
        <f t="shared" si="0"/>
        <v>2486.25</v>
      </c>
    </row>
    <row r="108" spans="1:53" ht="15.75" thickBot="1" x14ac:dyDescent="0.3">
      <c r="A108" s="51" t="s">
        <v>135</v>
      </c>
      <c r="B108" s="52">
        <f t="shared" ref="B108:K108" si="1">IFERROR(AVERAGEIFS(B$2:B$82,$A$2:$A$82,"&gt;=1979",$A$2:$A$82,"&lt;=1984"),"")</f>
        <v>13255.333333333334</v>
      </c>
      <c r="C108" s="52">
        <f t="shared" si="1"/>
        <v>15531.666666666666</v>
      </c>
      <c r="D108" s="52">
        <f t="shared" si="1"/>
        <v>19631.666666666668</v>
      </c>
      <c r="E108" s="52">
        <f t="shared" si="1"/>
        <v>24115.333333333332</v>
      </c>
      <c r="F108" s="52">
        <f t="shared" si="1"/>
        <v>37791.949593027537</v>
      </c>
      <c r="G108" s="52">
        <f t="shared" si="1"/>
        <v>14818</v>
      </c>
      <c r="H108" s="52">
        <f t="shared" si="1"/>
        <v>7218</v>
      </c>
      <c r="I108" s="52" t="str">
        <f t="shared" si="1"/>
        <v/>
      </c>
      <c r="J108" s="52" t="str">
        <f t="shared" si="1"/>
        <v/>
      </c>
      <c r="K108" s="52">
        <f t="shared" si="1"/>
        <v>2436.6666666666665</v>
      </c>
    </row>
    <row r="109" spans="1:53" ht="15.75" thickBot="1" x14ac:dyDescent="0.3">
      <c r="A109" s="51" t="s">
        <v>136</v>
      </c>
      <c r="B109" s="52">
        <f t="shared" ref="B109:K109" si="2">IFERROR(AVERAGEIFS(B$2:B$82,$A$2:$A$82,"&gt;=1985",$A$2:$A$82,"&lt;=1995"),"")</f>
        <v>19901.454545454544</v>
      </c>
      <c r="C109" s="52">
        <f t="shared" si="2"/>
        <v>21625.81818181818</v>
      </c>
      <c r="D109" s="52">
        <f t="shared" si="2"/>
        <v>28604.090909090908</v>
      </c>
      <c r="E109" s="52">
        <f t="shared" si="2"/>
        <v>56435.818181818184</v>
      </c>
      <c r="F109" s="52">
        <f t="shared" si="2"/>
        <v>64422.717734611331</v>
      </c>
      <c r="G109" s="52">
        <f t="shared" si="2"/>
        <v>14516</v>
      </c>
      <c r="H109" s="52">
        <f t="shared" si="2"/>
        <v>20108.727272727272</v>
      </c>
      <c r="I109" s="75">
        <f t="shared" si="2"/>
        <v>0.13666666666666669</v>
      </c>
      <c r="J109" s="52">
        <f t="shared" si="2"/>
        <v>13994.166666666666</v>
      </c>
      <c r="K109" s="52">
        <f t="shared" si="2"/>
        <v>5345.181818181818</v>
      </c>
    </row>
    <row r="110" spans="1:53" ht="15.75" thickBot="1" x14ac:dyDescent="0.3">
      <c r="A110" s="51" t="s">
        <v>137</v>
      </c>
      <c r="B110" s="52">
        <f t="shared" ref="B110:K110" si="3">IFERROR(AVERAGEIFS(B$2:B$82,$A$2:$A$82,"&gt;=1996",$A$2:$A$82,"&lt;=1998"),"")</f>
        <v>21252.333333333332</v>
      </c>
      <c r="C110" s="52">
        <f t="shared" si="3"/>
        <v>22885.666666666668</v>
      </c>
      <c r="D110" s="52">
        <f t="shared" si="3"/>
        <v>31156.333333333332</v>
      </c>
      <c r="E110" s="52">
        <f t="shared" si="3"/>
        <v>54322.333333333336</v>
      </c>
      <c r="F110" s="52">
        <f t="shared" si="3"/>
        <v>63962.11495348176</v>
      </c>
      <c r="G110" s="52">
        <f t="shared" si="3"/>
        <v>20468.333333333332</v>
      </c>
      <c r="H110" s="52">
        <f t="shared" si="3"/>
        <v>13191.333333333334</v>
      </c>
      <c r="I110" s="75">
        <f t="shared" si="3"/>
        <v>9.0666666666666673E-2</v>
      </c>
      <c r="J110" s="52">
        <f t="shared" si="3"/>
        <v>5356.333333333333</v>
      </c>
      <c r="K110" s="52">
        <f t="shared" si="3"/>
        <v>4449</v>
      </c>
    </row>
    <row r="111" spans="1:53" ht="15.75" thickBot="1" x14ac:dyDescent="0.3">
      <c r="A111" s="53" t="s">
        <v>138</v>
      </c>
      <c r="B111" s="52">
        <f t="shared" ref="B111:K111" si="4">IFERROR(AVERAGEIFS(B$2:B$82,$A$2:$A$82,"&gt;=1999",$A$2:$A$82,"&lt;=2008"),"")</f>
        <v>19517.7</v>
      </c>
      <c r="C111" s="52">
        <f t="shared" si="4"/>
        <v>21755.5</v>
      </c>
      <c r="D111" s="52">
        <f t="shared" si="4"/>
        <v>30282</v>
      </c>
      <c r="E111" s="52">
        <f t="shared" si="4"/>
        <v>45133.1</v>
      </c>
      <c r="F111" s="52">
        <f t="shared" si="4"/>
        <v>66283.873605890229</v>
      </c>
      <c r="G111" s="52">
        <f t="shared" si="4"/>
        <v>14427.1</v>
      </c>
      <c r="H111" s="52">
        <f t="shared" si="4"/>
        <v>12350.3</v>
      </c>
      <c r="I111" s="75">
        <f t="shared" si="4"/>
        <v>8.6699999999999999E-2</v>
      </c>
      <c r="J111" s="52">
        <f t="shared" si="4"/>
        <v>8932.2000000000007</v>
      </c>
      <c r="K111" s="52">
        <f t="shared" si="4"/>
        <v>4568.8999999999996</v>
      </c>
    </row>
    <row r="112" spans="1:53" ht="15.75" thickBot="1" x14ac:dyDescent="0.3">
      <c r="A112" s="14">
        <v>2009</v>
      </c>
      <c r="B112" s="83">
        <f t="shared" ref="B112:K112" si="5">IF(B40&gt;0,B40,"")</f>
        <v>28710</v>
      </c>
      <c r="C112" s="83">
        <f t="shared" si="5"/>
        <v>30334</v>
      </c>
      <c r="D112" s="83">
        <f t="shared" si="5"/>
        <v>36865</v>
      </c>
      <c r="E112" s="83">
        <f t="shared" si="5"/>
        <v>38297</v>
      </c>
      <c r="F112" s="83">
        <f t="shared" si="5"/>
        <v>61888.434682535488</v>
      </c>
      <c r="G112" s="83">
        <f t="shared" si="5"/>
        <v>16297</v>
      </c>
      <c r="H112" s="110">
        <f t="shared" si="5"/>
        <v>8917</v>
      </c>
      <c r="I112" s="111">
        <f t="shared" si="5"/>
        <v>4.7E-2</v>
      </c>
      <c r="J112" s="110">
        <f t="shared" si="5"/>
        <v>6331</v>
      </c>
      <c r="K112" s="83">
        <f t="shared" si="5"/>
        <v>4580</v>
      </c>
    </row>
    <row r="113" spans="1:11" ht="15.75" thickBot="1" x14ac:dyDescent="0.3">
      <c r="A113" s="14">
        <v>2010</v>
      </c>
      <c r="B113" s="83">
        <f t="shared" ref="B113:K113" si="6">IF(B41&gt;0,B41,"")</f>
        <v>19341</v>
      </c>
      <c r="C113" s="83">
        <f t="shared" si="6"/>
        <v>20821</v>
      </c>
      <c r="D113" s="83">
        <f t="shared" si="6"/>
        <v>26052</v>
      </c>
      <c r="E113" s="83">
        <f t="shared" si="6"/>
        <v>43331</v>
      </c>
      <c r="F113" s="83">
        <f t="shared" si="6"/>
        <v>63976.528901151672</v>
      </c>
      <c r="G113" s="83">
        <f t="shared" si="6"/>
        <v>19344</v>
      </c>
      <c r="H113" s="110">
        <f t="shared" si="6"/>
        <v>9317</v>
      </c>
      <c r="I113" s="111">
        <f t="shared" si="6"/>
        <v>5.8999999999999997E-2</v>
      </c>
      <c r="J113" s="110">
        <f t="shared" si="6"/>
        <v>5683</v>
      </c>
      <c r="K113" s="83">
        <f t="shared" si="6"/>
        <v>4225</v>
      </c>
    </row>
    <row r="114" spans="1:11" ht="15.75" thickBot="1" x14ac:dyDescent="0.3">
      <c r="A114" s="14">
        <v>2011</v>
      </c>
      <c r="B114" s="83">
        <f t="shared" ref="B114:K114" si="7">IF(B42&gt;0,B42,"")</f>
        <v>9639</v>
      </c>
      <c r="C114" s="83">
        <f t="shared" si="7"/>
        <v>10415</v>
      </c>
      <c r="D114" s="83">
        <f t="shared" si="7"/>
        <v>15092</v>
      </c>
      <c r="E114" s="83">
        <f t="shared" si="7"/>
        <v>37073</v>
      </c>
      <c r="F114" s="83">
        <f t="shared" si="7"/>
        <v>28420.061699233225</v>
      </c>
      <c r="G114" s="83">
        <f t="shared" si="7"/>
        <v>12239</v>
      </c>
      <c r="H114" s="110">
        <f t="shared" si="7"/>
        <v>8082</v>
      </c>
      <c r="I114" s="111">
        <f t="shared" si="7"/>
        <v>7.0999999999999994E-2</v>
      </c>
      <c r="J114" s="110">
        <f t="shared" si="7"/>
        <v>6061</v>
      </c>
      <c r="K114" s="83">
        <f t="shared" si="7"/>
        <v>4400</v>
      </c>
    </row>
    <row r="115" spans="1:11" ht="15.75" thickBot="1" x14ac:dyDescent="0.3">
      <c r="A115" s="14">
        <v>2012</v>
      </c>
      <c r="B115" s="83">
        <f t="shared" ref="B115:K115" si="8">IF(B43&gt;0,B43,"")</f>
        <v>8309</v>
      </c>
      <c r="C115" s="83">
        <f t="shared" si="8"/>
        <v>9815</v>
      </c>
      <c r="D115" s="83">
        <f t="shared" si="8"/>
        <v>15086</v>
      </c>
      <c r="E115" s="83">
        <f t="shared" si="8"/>
        <v>34024</v>
      </c>
      <c r="F115" s="83">
        <f t="shared" si="8"/>
        <v>21659.767305530364</v>
      </c>
      <c r="G115" s="83">
        <f t="shared" si="8"/>
        <v>5746</v>
      </c>
      <c r="H115" s="110">
        <f t="shared" si="8"/>
        <v>4622</v>
      </c>
      <c r="I115" s="111">
        <f t="shared" si="8"/>
        <v>0.06</v>
      </c>
      <c r="J115" s="110">
        <f t="shared" si="8"/>
        <v>2542</v>
      </c>
      <c r="K115" s="83">
        <f t="shared" si="8"/>
        <v>4142</v>
      </c>
    </row>
    <row r="116" spans="1:11" ht="15.75" thickBot="1" x14ac:dyDescent="0.3">
      <c r="A116" s="14">
        <v>2013</v>
      </c>
      <c r="B116" s="83">
        <f t="shared" ref="B116:K116" si="9">IF(B44&gt;0,B44,"")</f>
        <v>8011</v>
      </c>
      <c r="C116" s="83">
        <f t="shared" si="9"/>
        <v>9306</v>
      </c>
      <c r="D116" s="83">
        <f t="shared" si="9"/>
        <v>13525</v>
      </c>
      <c r="E116" s="83">
        <f t="shared" si="9"/>
        <v>26699</v>
      </c>
      <c r="F116" s="83">
        <f t="shared" si="9"/>
        <v>40772.49071724066</v>
      </c>
      <c r="G116" s="83">
        <f t="shared" si="9"/>
        <v>4903</v>
      </c>
      <c r="H116" s="110">
        <f t="shared" si="9"/>
        <v>19962</v>
      </c>
      <c r="I116" s="111">
        <f t="shared" si="9"/>
        <v>4.7E-2</v>
      </c>
      <c r="J116" s="110">
        <f t="shared" si="9"/>
        <v>9860</v>
      </c>
      <c r="K116" s="83">
        <f t="shared" si="9"/>
        <v>4672</v>
      </c>
    </row>
    <row r="117" spans="1:11" ht="15.75" thickBot="1" x14ac:dyDescent="0.3">
      <c r="A117" s="14">
        <v>2014</v>
      </c>
      <c r="B117" s="83">
        <f t="shared" ref="B117:K117" si="10">IF(B45&gt;0,B45,"")</f>
        <v>11623</v>
      </c>
      <c r="C117" s="83">
        <f t="shared" si="10"/>
        <v>13108</v>
      </c>
      <c r="D117" s="83">
        <f t="shared" si="10"/>
        <v>19789</v>
      </c>
      <c r="E117" s="83">
        <f t="shared" si="10"/>
        <v>28496</v>
      </c>
      <c r="F117" s="83">
        <f t="shared" si="10"/>
        <v>43163.647515447483</v>
      </c>
      <c r="G117" s="83">
        <f t="shared" si="10"/>
        <v>6876</v>
      </c>
      <c r="H117" s="110">
        <f t="shared" si="10"/>
        <v>19011</v>
      </c>
      <c r="I117" s="111">
        <f t="shared" si="10"/>
        <v>4.5999999999999999E-2</v>
      </c>
      <c r="J117" s="110">
        <f t="shared" si="10"/>
        <v>11935</v>
      </c>
      <c r="K117" s="83" t="str">
        <f t="shared" si="10"/>
        <v>NA</v>
      </c>
    </row>
    <row r="118" spans="1:11" ht="15.75" thickBot="1" x14ac:dyDescent="0.3">
      <c r="A118" s="14">
        <v>2015</v>
      </c>
      <c r="B118" s="83">
        <f t="shared" ref="B118:K118" si="11">IF(B46&gt;0,B46,"")</f>
        <v>16433</v>
      </c>
      <c r="C118" s="83">
        <f t="shared" si="11"/>
        <v>19465</v>
      </c>
      <c r="D118" s="83">
        <f t="shared" si="11"/>
        <v>28557</v>
      </c>
      <c r="E118" s="83">
        <f t="shared" si="11"/>
        <v>41658</v>
      </c>
      <c r="F118" s="83">
        <f t="shared" si="11"/>
        <v>55283.595809452716</v>
      </c>
      <c r="G118" s="83">
        <f t="shared" si="11"/>
        <v>6700</v>
      </c>
      <c r="H118" s="110">
        <f t="shared" si="11"/>
        <v>44329</v>
      </c>
      <c r="I118" s="111">
        <f t="shared" si="11"/>
        <v>0.12</v>
      </c>
      <c r="J118" s="110">
        <f t="shared" si="11"/>
        <v>13640</v>
      </c>
      <c r="K118" s="83">
        <f t="shared" si="11"/>
        <v>5328</v>
      </c>
    </row>
    <row r="119" spans="1:11" ht="15.75" thickBot="1" x14ac:dyDescent="0.3">
      <c r="A119" s="14">
        <v>2016</v>
      </c>
      <c r="B119" s="83">
        <f t="shared" ref="B119:K119" si="12">IF(B47&gt;0,B47,"")</f>
        <v>9037</v>
      </c>
      <c r="C119" s="83">
        <f t="shared" si="12"/>
        <v>10191</v>
      </c>
      <c r="D119" s="83">
        <f t="shared" si="12"/>
        <v>15977</v>
      </c>
      <c r="E119" s="83">
        <f t="shared" si="12"/>
        <v>34153</v>
      </c>
      <c r="F119" s="83">
        <f t="shared" si="12"/>
        <v>28238.467702993225</v>
      </c>
      <c r="G119" s="83">
        <f t="shared" si="12"/>
        <v>4632</v>
      </c>
      <c r="H119" s="110">
        <f t="shared" si="12"/>
        <v>24234</v>
      </c>
      <c r="I119" s="111">
        <f t="shared" si="12"/>
        <v>4.7E-2</v>
      </c>
      <c r="J119" s="110">
        <f t="shared" si="12"/>
        <v>10100</v>
      </c>
      <c r="K119" s="83" t="str">
        <f t="shared" si="12"/>
        <v>NA</v>
      </c>
    </row>
    <row r="120" spans="1:11" ht="15.75" thickBot="1" x14ac:dyDescent="0.3">
      <c r="A120" s="14">
        <v>2017</v>
      </c>
      <c r="B120" s="83">
        <f t="shared" ref="B120:K120" si="13">IF(B48&gt;0,B48,"")</f>
        <v>4419</v>
      </c>
      <c r="C120" s="83">
        <f t="shared" si="13"/>
        <v>4984</v>
      </c>
      <c r="D120" s="83">
        <f t="shared" si="13"/>
        <v>8947</v>
      </c>
      <c r="E120" s="83">
        <f t="shared" si="13"/>
        <v>12044</v>
      </c>
      <c r="F120" s="83">
        <f t="shared" si="13"/>
        <v>14714.974895118969</v>
      </c>
      <c r="G120" s="83">
        <f t="shared" si="13"/>
        <v>4709</v>
      </c>
      <c r="H120" s="110">
        <f t="shared" si="13"/>
        <v>10308</v>
      </c>
      <c r="I120" s="111">
        <f t="shared" si="13"/>
        <v>4.5999999999999999E-2</v>
      </c>
      <c r="J120" s="110">
        <f t="shared" si="13"/>
        <v>5464</v>
      </c>
      <c r="K120" s="83" t="str">
        <f t="shared" si="13"/>
        <v>NA</v>
      </c>
    </row>
    <row r="121" spans="1:11" ht="15.75" thickBot="1" x14ac:dyDescent="0.3">
      <c r="A121" s="14">
        <v>2018</v>
      </c>
      <c r="B121" s="83">
        <f t="shared" ref="B121:K121" si="14">IF(B49&gt;0,B49,"")</f>
        <v>14470</v>
      </c>
      <c r="C121" s="83">
        <f t="shared" si="14"/>
        <v>16319</v>
      </c>
      <c r="D121" s="83">
        <f t="shared" si="14"/>
        <v>21862</v>
      </c>
      <c r="E121" s="83">
        <f t="shared" si="14"/>
        <v>37481</v>
      </c>
      <c r="F121" s="83">
        <f t="shared" si="14"/>
        <v>35059.431719076681</v>
      </c>
      <c r="G121" s="83">
        <f t="shared" si="14"/>
        <v>5416</v>
      </c>
      <c r="H121" s="110">
        <f t="shared" si="14"/>
        <v>12774</v>
      </c>
      <c r="I121" s="111">
        <f t="shared" si="14"/>
        <v>7.0999999999999994E-2</v>
      </c>
      <c r="J121" s="110">
        <f t="shared" si="14"/>
        <v>5328</v>
      </c>
      <c r="K121" s="83" t="str">
        <f t="shared" si="14"/>
        <v>NA </v>
      </c>
    </row>
    <row r="122" spans="1:11" ht="15.75" thickBot="1" x14ac:dyDescent="0.3">
      <c r="A122" s="14">
        <v>2019</v>
      </c>
      <c r="B122" s="83">
        <f t="shared" ref="B122:K122" si="15">IF(B50&gt;0,B50,"")</f>
        <v>10493</v>
      </c>
      <c r="C122" s="83">
        <f t="shared" si="15"/>
        <v>11833</v>
      </c>
      <c r="D122" s="83">
        <f t="shared" si="15"/>
        <v>18707</v>
      </c>
      <c r="E122" s="83">
        <f t="shared" si="15"/>
        <v>24536</v>
      </c>
      <c r="F122" s="83">
        <f t="shared" si="15"/>
        <v>20192.75186496782</v>
      </c>
      <c r="G122" s="83">
        <f t="shared" si="15"/>
        <v>3336</v>
      </c>
      <c r="H122" s="110">
        <f t="shared" si="15"/>
        <v>11675</v>
      </c>
      <c r="I122" s="111">
        <f t="shared" si="15"/>
        <v>7.9000000000000001E-2</v>
      </c>
      <c r="J122" s="110">
        <f t="shared" si="15"/>
        <v>4587</v>
      </c>
      <c r="K122" s="83">
        <f t="shared" si="15"/>
        <v>3862</v>
      </c>
    </row>
    <row r="123" spans="1:11" ht="15.75" thickBot="1" x14ac:dyDescent="0.3">
      <c r="A123" s="14">
        <v>2020</v>
      </c>
      <c r="B123" s="83">
        <f t="shared" ref="B123:K124" si="16">IF(B51&gt;0,B51,"")</f>
        <v>12868</v>
      </c>
      <c r="C123" s="83">
        <f t="shared" si="16"/>
        <v>14917</v>
      </c>
      <c r="D123" s="83">
        <f t="shared" si="16"/>
        <v>20551</v>
      </c>
      <c r="E123" s="83">
        <f t="shared" si="16"/>
        <v>13386</v>
      </c>
      <c r="F123" s="83">
        <f t="shared" si="16"/>
        <v>16243</v>
      </c>
      <c r="G123" s="83">
        <f t="shared" si="16"/>
        <v>4073</v>
      </c>
      <c r="H123" s="110">
        <f t="shared" si="16"/>
        <v>19176</v>
      </c>
      <c r="I123" s="111">
        <f t="shared" si="16"/>
        <v>0.09</v>
      </c>
      <c r="J123" s="110">
        <f t="shared" si="16"/>
        <v>9835</v>
      </c>
      <c r="K123" s="83">
        <f t="shared" si="16"/>
        <v>4427</v>
      </c>
    </row>
    <row r="124" spans="1:11" ht="15.75" thickBot="1" x14ac:dyDescent="0.3">
      <c r="A124" s="14">
        <v>2021</v>
      </c>
      <c r="B124" s="12">
        <v>14034</v>
      </c>
      <c r="C124" s="83">
        <f t="shared" si="16"/>
        <v>14034</v>
      </c>
      <c r="D124" s="83">
        <f t="shared" si="16"/>
        <v>21538</v>
      </c>
      <c r="E124" s="83">
        <f t="shared" si="16"/>
        <v>9724</v>
      </c>
      <c r="F124" s="83">
        <f t="shared" si="16"/>
        <v>15730</v>
      </c>
      <c r="G124" s="83">
        <f t="shared" si="16"/>
        <v>4765</v>
      </c>
      <c r="H124" s="110">
        <f t="shared" si="16"/>
        <v>13120</v>
      </c>
      <c r="I124" s="111">
        <f t="shared" si="16"/>
        <v>6.8000000000000005E-2</v>
      </c>
      <c r="J124" s="110">
        <f t="shared" si="16"/>
        <v>4779</v>
      </c>
      <c r="K124" s="83">
        <f t="shared" si="16"/>
        <v>3884</v>
      </c>
    </row>
    <row r="125" spans="1:11" x14ac:dyDescent="0.25">
      <c r="A125" s="23" t="s">
        <v>103</v>
      </c>
    </row>
    <row r="126" spans="1:11" ht="17.25" x14ac:dyDescent="0.25">
      <c r="A126" s="7" t="s">
        <v>111</v>
      </c>
    </row>
    <row r="127" spans="1:11" ht="17.25" x14ac:dyDescent="0.25">
      <c r="A127" s="25" t="s">
        <v>112</v>
      </c>
    </row>
    <row r="128" spans="1:11" ht="17.25" x14ac:dyDescent="0.25">
      <c r="A128" s="25" t="s">
        <v>113</v>
      </c>
    </row>
    <row r="129" spans="1:1" ht="17.25" x14ac:dyDescent="0.25">
      <c r="A129" s="25" t="s">
        <v>114</v>
      </c>
    </row>
    <row r="130" spans="1:1" ht="17.25" x14ac:dyDescent="0.25">
      <c r="A130" s="25" t="s">
        <v>115</v>
      </c>
    </row>
    <row r="131" spans="1:1" x14ac:dyDescent="0.25">
      <c r="A131" s="25"/>
    </row>
  </sheetData>
  <mergeCells count="16">
    <mergeCell ref="A103:A106"/>
    <mergeCell ref="B103:K103"/>
    <mergeCell ref="B104:D104"/>
    <mergeCell ref="E104:G104"/>
    <mergeCell ref="B105:D105"/>
    <mergeCell ref="E105:G105"/>
    <mergeCell ref="H105:J105"/>
    <mergeCell ref="H104:J104"/>
    <mergeCell ref="A2:A5"/>
    <mergeCell ref="B2:K2"/>
    <mergeCell ref="B3:D3"/>
    <mergeCell ref="E3:G3"/>
    <mergeCell ref="B4:D4"/>
    <mergeCell ref="E4:G4"/>
    <mergeCell ref="H3:J3"/>
    <mergeCell ref="H4:J4"/>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A1:BA123"/>
  <sheetViews>
    <sheetView zoomScale="85" zoomScaleNormal="85" workbookViewId="0"/>
  </sheetViews>
  <sheetFormatPr defaultColWidth="9.140625" defaultRowHeight="15" x14ac:dyDescent="0.25"/>
  <cols>
    <col min="1" max="1" width="13" style="6" customWidth="1"/>
    <col min="2" max="2" width="9.140625" style="8"/>
    <col min="3" max="3" width="9.85546875" style="8" customWidth="1"/>
    <col min="4" max="53" width="9.140625" style="8"/>
    <col min="54" max="16384" width="9.140625" style="5"/>
  </cols>
  <sheetData>
    <row r="1" spans="1:4" ht="15.75" thickBot="1" x14ac:dyDescent="0.3">
      <c r="A1" s="6" t="s">
        <v>36</v>
      </c>
    </row>
    <row r="2" spans="1:4" ht="45.75" thickBot="1" x14ac:dyDescent="0.3">
      <c r="A2" s="155" t="s">
        <v>0</v>
      </c>
      <c r="B2" s="150" t="s">
        <v>37</v>
      </c>
      <c r="C2" s="152"/>
      <c r="D2" s="21" t="s">
        <v>38</v>
      </c>
    </row>
    <row r="3" spans="1:4" ht="15.75" thickBot="1" x14ac:dyDescent="0.3">
      <c r="A3" s="157"/>
      <c r="B3" s="10" t="s">
        <v>39</v>
      </c>
      <c r="C3" s="10" t="s">
        <v>40</v>
      </c>
      <c r="D3" s="10" t="s">
        <v>41</v>
      </c>
    </row>
    <row r="4" spans="1:4" ht="15.75" thickBot="1" x14ac:dyDescent="0.3">
      <c r="A4" s="14">
        <v>1975</v>
      </c>
      <c r="B4" s="12">
        <v>5475</v>
      </c>
      <c r="C4" s="12"/>
      <c r="D4" s="12">
        <v>400</v>
      </c>
    </row>
    <row r="5" spans="1:4" ht="15.75" thickBot="1" x14ac:dyDescent="0.3">
      <c r="A5" s="14">
        <v>1976</v>
      </c>
      <c r="B5" s="12">
        <v>4340</v>
      </c>
      <c r="C5" s="12"/>
      <c r="D5" s="12">
        <v>400</v>
      </c>
    </row>
    <row r="6" spans="1:4" ht="15.75" thickBot="1" x14ac:dyDescent="0.3">
      <c r="A6" s="14">
        <v>1977</v>
      </c>
      <c r="B6" s="12">
        <v>6530</v>
      </c>
      <c r="C6" s="12"/>
      <c r="D6" s="12">
        <v>200</v>
      </c>
    </row>
    <row r="7" spans="1:4" ht="15.75" thickBot="1" x14ac:dyDescent="0.3">
      <c r="A7" s="14">
        <v>1978</v>
      </c>
      <c r="B7" s="12">
        <v>6495</v>
      </c>
      <c r="C7" s="12"/>
      <c r="D7" s="12">
        <v>400</v>
      </c>
    </row>
    <row r="8" spans="1:4" ht="15.75" thickBot="1" x14ac:dyDescent="0.3">
      <c r="A8" s="14">
        <v>1979</v>
      </c>
      <c r="B8" s="12">
        <v>2741</v>
      </c>
      <c r="C8" s="12">
        <v>7945</v>
      </c>
      <c r="D8" s="12">
        <v>250</v>
      </c>
    </row>
    <row r="9" spans="1:4" ht="15.75" thickBot="1" x14ac:dyDescent="0.3">
      <c r="A9" s="14">
        <v>1980</v>
      </c>
      <c r="B9" s="12">
        <v>2982</v>
      </c>
      <c r="C9" s="12">
        <v>5837</v>
      </c>
      <c r="D9" s="12">
        <v>250</v>
      </c>
    </row>
    <row r="10" spans="1:4" ht="15.75" thickBot="1" x14ac:dyDescent="0.3">
      <c r="A10" s="14">
        <v>1981</v>
      </c>
      <c r="B10" s="12">
        <v>225</v>
      </c>
      <c r="C10" s="12">
        <v>5782</v>
      </c>
      <c r="D10" s="12">
        <v>1000</v>
      </c>
    </row>
    <row r="11" spans="1:4" ht="15.75" thickBot="1" x14ac:dyDescent="0.3">
      <c r="A11" s="14">
        <v>1982</v>
      </c>
      <c r="B11" s="12">
        <v>1152</v>
      </c>
      <c r="C11" s="12">
        <v>5034</v>
      </c>
      <c r="D11" s="12">
        <v>200</v>
      </c>
    </row>
    <row r="12" spans="1:4" ht="15.75" thickBot="1" x14ac:dyDescent="0.3">
      <c r="A12" s="14">
        <v>1983</v>
      </c>
      <c r="B12" s="12">
        <v>1840</v>
      </c>
      <c r="C12" s="12">
        <v>4742</v>
      </c>
      <c r="D12" s="12">
        <v>1000</v>
      </c>
    </row>
    <row r="13" spans="1:4" ht="15.75" thickBot="1" x14ac:dyDescent="0.3">
      <c r="A13" s="14">
        <v>1984</v>
      </c>
      <c r="B13" s="12">
        <v>3178</v>
      </c>
      <c r="C13" s="12">
        <v>5278</v>
      </c>
      <c r="D13" s="12">
        <v>200</v>
      </c>
    </row>
    <row r="14" spans="1:4" ht="15.75" thickBot="1" x14ac:dyDescent="0.3">
      <c r="A14" s="14">
        <v>1985</v>
      </c>
      <c r="B14" s="12">
        <v>914</v>
      </c>
      <c r="C14" s="12">
        <v>3675</v>
      </c>
      <c r="D14" s="12">
        <v>445</v>
      </c>
    </row>
    <row r="15" spans="1:4" ht="15.75" thickBot="1" x14ac:dyDescent="0.3">
      <c r="A15" s="14">
        <v>1986</v>
      </c>
      <c r="B15" s="12">
        <v>958</v>
      </c>
      <c r="C15" s="12">
        <v>2147</v>
      </c>
      <c r="D15" s="12">
        <v>3000</v>
      </c>
    </row>
    <row r="16" spans="1:4" ht="15.75" thickBot="1" x14ac:dyDescent="0.3">
      <c r="A16" s="14">
        <v>1987</v>
      </c>
      <c r="B16" s="12">
        <v>757</v>
      </c>
      <c r="C16" s="12">
        <v>2519</v>
      </c>
      <c r="D16" s="12">
        <v>3000</v>
      </c>
    </row>
    <row r="17" spans="1:4" ht="15.75" thickBot="1" x14ac:dyDescent="0.3">
      <c r="A17" s="14">
        <v>1988</v>
      </c>
      <c r="B17" s="12">
        <v>1079</v>
      </c>
      <c r="C17" s="12">
        <v>6878</v>
      </c>
      <c r="D17" s="12">
        <v>350</v>
      </c>
    </row>
    <row r="18" spans="1:4" ht="15.75" thickBot="1" x14ac:dyDescent="0.3">
      <c r="A18" s="14">
        <v>1989</v>
      </c>
      <c r="B18" s="12">
        <v>1552</v>
      </c>
      <c r="C18" s="12">
        <v>5535</v>
      </c>
      <c r="D18" s="12">
        <v>600</v>
      </c>
    </row>
    <row r="19" spans="1:4" ht="15.75" thickBot="1" x14ac:dyDescent="0.3">
      <c r="A19" s="14">
        <v>1990</v>
      </c>
      <c r="B19" s="12">
        <v>1397</v>
      </c>
      <c r="C19" s="12">
        <v>5626</v>
      </c>
      <c r="D19" s="12">
        <v>750</v>
      </c>
    </row>
    <row r="20" spans="1:4" ht="15.75" thickBot="1" x14ac:dyDescent="0.3">
      <c r="A20" s="14">
        <v>1991</v>
      </c>
      <c r="B20" s="12">
        <v>935</v>
      </c>
      <c r="C20" s="12">
        <v>7408</v>
      </c>
      <c r="D20" s="12">
        <v>1000</v>
      </c>
    </row>
    <row r="21" spans="1:4" ht="15.75" thickBot="1" x14ac:dyDescent="0.3">
      <c r="A21" s="14">
        <v>1992</v>
      </c>
      <c r="B21" s="12">
        <v>1127</v>
      </c>
      <c r="C21" s="12">
        <v>10250</v>
      </c>
      <c r="D21" s="12">
        <v>200</v>
      </c>
    </row>
    <row r="22" spans="1:4" ht="15.75" thickBot="1" x14ac:dyDescent="0.3">
      <c r="A22" s="14">
        <v>1993</v>
      </c>
      <c r="B22" s="12">
        <v>1405</v>
      </c>
      <c r="C22" s="12">
        <v>7030</v>
      </c>
      <c r="D22" s="12">
        <v>500</v>
      </c>
    </row>
    <row r="23" spans="1:4" ht="15.75" thickBot="1" x14ac:dyDescent="0.3">
      <c r="A23" s="14">
        <v>1994</v>
      </c>
      <c r="B23" s="12">
        <v>1072</v>
      </c>
      <c r="C23" s="12">
        <v>6407</v>
      </c>
      <c r="D23" s="12">
        <v>100</v>
      </c>
    </row>
    <row r="24" spans="1:4" ht="15.75" thickBot="1" x14ac:dyDescent="0.3">
      <c r="A24" s="14">
        <v>1995</v>
      </c>
      <c r="B24" s="12">
        <v>2300</v>
      </c>
      <c r="C24" s="12">
        <v>16449</v>
      </c>
      <c r="D24" s="12">
        <v>400</v>
      </c>
    </row>
    <row r="25" spans="1:4" ht="15.75" thickBot="1" x14ac:dyDescent="0.3">
      <c r="A25" s="14">
        <v>1996</v>
      </c>
      <c r="B25" s="12">
        <v>1870</v>
      </c>
      <c r="C25" s="12">
        <v>14595</v>
      </c>
      <c r="D25" s="12">
        <v>300</v>
      </c>
    </row>
    <row r="26" spans="1:4" ht="15.75" thickBot="1" x14ac:dyDescent="0.3">
      <c r="A26" s="14">
        <v>1997</v>
      </c>
      <c r="B26" s="12">
        <v>1772</v>
      </c>
      <c r="C26" s="12">
        <v>9973</v>
      </c>
      <c r="D26" s="12">
        <v>20</v>
      </c>
    </row>
    <row r="27" spans="1:4" ht="15.75" thickBot="1" x14ac:dyDescent="0.3">
      <c r="A27" s="14">
        <v>1998</v>
      </c>
      <c r="B27" s="12">
        <v>1800</v>
      </c>
      <c r="C27" s="12">
        <v>5858</v>
      </c>
      <c r="D27" s="12">
        <v>411</v>
      </c>
    </row>
    <row r="28" spans="1:4" ht="15.75" thickBot="1" x14ac:dyDescent="0.3">
      <c r="A28" s="14">
        <v>1999</v>
      </c>
      <c r="B28" s="12">
        <v>2371</v>
      </c>
      <c r="C28" s="12">
        <v>6110</v>
      </c>
      <c r="D28" s="12">
        <v>373</v>
      </c>
    </row>
    <row r="29" spans="1:4" ht="15.75" thickBot="1" x14ac:dyDescent="0.3">
      <c r="A29" s="14">
        <v>2000</v>
      </c>
      <c r="B29" s="12">
        <v>1446</v>
      </c>
      <c r="C29" s="12">
        <v>6638</v>
      </c>
      <c r="D29" s="12">
        <v>150</v>
      </c>
    </row>
    <row r="30" spans="1:4" ht="15.75" thickBot="1" x14ac:dyDescent="0.3">
      <c r="A30" s="14">
        <v>2001</v>
      </c>
      <c r="B30" s="12">
        <v>2448</v>
      </c>
      <c r="C30" s="12">
        <v>5015</v>
      </c>
      <c r="D30" s="12">
        <v>155</v>
      </c>
    </row>
    <row r="31" spans="1:4" ht="15.75" thickBot="1" x14ac:dyDescent="0.3">
      <c r="A31" s="14">
        <v>2002</v>
      </c>
      <c r="B31" s="12">
        <v>1747</v>
      </c>
      <c r="C31" s="12">
        <v>4115</v>
      </c>
      <c r="D31" s="12">
        <v>359</v>
      </c>
    </row>
    <row r="32" spans="1:4" ht="15.75" thickBot="1" x14ac:dyDescent="0.3">
      <c r="A32" s="14">
        <v>2003</v>
      </c>
      <c r="B32" s="12">
        <v>1672</v>
      </c>
      <c r="C32" s="12">
        <v>3356</v>
      </c>
      <c r="D32" s="12">
        <v>125</v>
      </c>
    </row>
    <row r="33" spans="1:4" ht="15.75" thickBot="1" x14ac:dyDescent="0.3">
      <c r="A33" s="14">
        <v>2004</v>
      </c>
      <c r="B33" s="12">
        <v>550</v>
      </c>
      <c r="C33" s="12">
        <v>2721</v>
      </c>
      <c r="D33" s="12">
        <v>106</v>
      </c>
    </row>
    <row r="34" spans="1:4" ht="15.75" thickBot="1" x14ac:dyDescent="0.3">
      <c r="A34" s="14">
        <v>2005</v>
      </c>
      <c r="B34" s="12">
        <v>1036</v>
      </c>
      <c r="C34" s="12">
        <v>2467</v>
      </c>
      <c r="D34" s="12">
        <v>134</v>
      </c>
    </row>
    <row r="35" spans="1:4" ht="15.75" thickBot="1" x14ac:dyDescent="0.3">
      <c r="A35" s="14">
        <v>2006</v>
      </c>
      <c r="B35" s="12">
        <v>2135</v>
      </c>
      <c r="C35" s="12">
        <v>1775</v>
      </c>
      <c r="D35" s="12">
        <v>704</v>
      </c>
    </row>
    <row r="36" spans="1:4" ht="15.75" thickBot="1" x14ac:dyDescent="0.3">
      <c r="A36" s="14">
        <v>2007</v>
      </c>
      <c r="B36" s="12">
        <v>2267</v>
      </c>
      <c r="C36" s="12">
        <v>2175</v>
      </c>
      <c r="D36" s="12">
        <v>463</v>
      </c>
    </row>
    <row r="37" spans="1:4" ht="15.75" thickBot="1" x14ac:dyDescent="0.3">
      <c r="A37" s="14">
        <v>2008</v>
      </c>
      <c r="B37" s="12">
        <v>2671</v>
      </c>
      <c r="C37" s="12">
        <v>2015</v>
      </c>
      <c r="D37" s="12">
        <v>217</v>
      </c>
    </row>
    <row r="38" spans="1:4" ht="15.75" thickBot="1" x14ac:dyDescent="0.3">
      <c r="A38" s="14">
        <v>2009</v>
      </c>
      <c r="B38" s="12">
        <v>1470</v>
      </c>
      <c r="C38" s="12">
        <v>785</v>
      </c>
      <c r="D38" s="12">
        <v>247</v>
      </c>
    </row>
    <row r="39" spans="1:4" ht="15.75" thickBot="1" x14ac:dyDescent="0.3">
      <c r="A39" s="14">
        <v>2010</v>
      </c>
      <c r="B39" s="12">
        <v>2201</v>
      </c>
      <c r="C39" s="12">
        <v>2761</v>
      </c>
      <c r="D39" s="12">
        <v>856</v>
      </c>
    </row>
    <row r="40" spans="1:4" ht="15.75" thickBot="1" x14ac:dyDescent="0.3">
      <c r="A40" s="14">
        <v>2011</v>
      </c>
      <c r="B40" s="12">
        <v>3937</v>
      </c>
      <c r="C40" s="12">
        <v>3215</v>
      </c>
      <c r="D40" s="12">
        <v>889</v>
      </c>
    </row>
    <row r="41" spans="1:4" ht="15.75" thickBot="1" x14ac:dyDescent="0.3">
      <c r="A41" s="14">
        <v>2012</v>
      </c>
      <c r="B41" s="12">
        <v>1063</v>
      </c>
      <c r="C41" s="12">
        <v>3508</v>
      </c>
      <c r="D41" s="12">
        <v>2171</v>
      </c>
    </row>
    <row r="42" spans="1:4" ht="15.75" thickBot="1" x14ac:dyDescent="0.3">
      <c r="A42" s="14">
        <v>2013</v>
      </c>
      <c r="B42" s="12">
        <v>593</v>
      </c>
      <c r="C42" s="12">
        <v>4547</v>
      </c>
      <c r="D42" s="12">
        <v>2621</v>
      </c>
    </row>
    <row r="43" spans="1:4" ht="15.75" thickBot="1" x14ac:dyDescent="0.3">
      <c r="A43" s="14">
        <v>2014</v>
      </c>
      <c r="B43" s="12">
        <v>1689</v>
      </c>
      <c r="C43" s="12">
        <v>4590</v>
      </c>
      <c r="D43" s="12">
        <v>2571</v>
      </c>
    </row>
    <row r="44" spans="1:4" ht="15.75" thickBot="1" x14ac:dyDescent="0.3">
      <c r="A44" s="14">
        <v>2015</v>
      </c>
      <c r="B44" s="12">
        <v>3146</v>
      </c>
      <c r="C44" s="12">
        <v>6394</v>
      </c>
      <c r="D44" s="12">
        <v>2092</v>
      </c>
    </row>
    <row r="45" spans="1:4" ht="15.75" thickBot="1" x14ac:dyDescent="0.3">
      <c r="A45" s="14">
        <v>2016</v>
      </c>
      <c r="B45" s="12">
        <v>1982</v>
      </c>
      <c r="C45" s="12">
        <v>8186</v>
      </c>
      <c r="D45" s="12">
        <v>2109</v>
      </c>
    </row>
    <row r="46" spans="1:4" ht="15.75" thickBot="1" x14ac:dyDescent="0.3">
      <c r="A46" s="14">
        <v>2017</v>
      </c>
      <c r="B46" s="12">
        <v>2108</v>
      </c>
      <c r="C46" s="12">
        <v>11029</v>
      </c>
      <c r="D46" s="12">
        <v>2468</v>
      </c>
    </row>
    <row r="47" spans="1:4" ht="15.75" thickBot="1" x14ac:dyDescent="0.3">
      <c r="A47" s="14">
        <v>2018</v>
      </c>
      <c r="B47" s="12">
        <v>2961</v>
      </c>
      <c r="C47" s="12">
        <v>14773</v>
      </c>
      <c r="D47" s="12">
        <v>1242</v>
      </c>
    </row>
    <row r="48" spans="1:4" ht="15.75" thickBot="1" x14ac:dyDescent="0.3">
      <c r="A48" s="14">
        <v>2019</v>
      </c>
      <c r="B48" s="12">
        <v>2744</v>
      </c>
      <c r="C48" s="12">
        <v>15927</v>
      </c>
      <c r="D48" s="12">
        <v>2531</v>
      </c>
    </row>
    <row r="49" spans="1:4" ht="15.75" thickBot="1" x14ac:dyDescent="0.3">
      <c r="A49" s="14">
        <v>2020</v>
      </c>
      <c r="B49" s="12">
        <v>2970</v>
      </c>
      <c r="C49" s="12">
        <v>8865</v>
      </c>
      <c r="D49" s="12">
        <v>3330</v>
      </c>
    </row>
    <row r="50" spans="1:4" ht="15.75" thickBot="1" x14ac:dyDescent="0.3">
      <c r="A50" s="14">
        <v>2021</v>
      </c>
      <c r="B50" s="12">
        <v>4647</v>
      </c>
      <c r="C50" s="12">
        <v>13336</v>
      </c>
      <c r="D50" s="12">
        <v>2205</v>
      </c>
    </row>
    <row r="51" spans="1:4" ht="15.75" thickBot="1" x14ac:dyDescent="0.3">
      <c r="A51" s="14" t="s">
        <v>42</v>
      </c>
      <c r="B51" s="12"/>
      <c r="C51" s="12">
        <v>6500</v>
      </c>
      <c r="D51" s="12"/>
    </row>
    <row r="100" spans="1:53" s="19" customFormat="1" x14ac:dyDescent="0.25">
      <c r="A100" s="17"/>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row>
    <row r="102" spans="1:53" ht="15.75" thickBot="1" x14ac:dyDescent="0.3">
      <c r="A102" s="6" t="s">
        <v>36</v>
      </c>
    </row>
    <row r="103" spans="1:53" ht="45.75" thickBot="1" x14ac:dyDescent="0.3">
      <c r="A103" s="155" t="s">
        <v>0</v>
      </c>
      <c r="B103" s="150" t="s">
        <v>37</v>
      </c>
      <c r="C103" s="152"/>
      <c r="D103" s="21" t="s">
        <v>38</v>
      </c>
    </row>
    <row r="104" spans="1:53" ht="15.75" thickBot="1" x14ac:dyDescent="0.3">
      <c r="A104" s="157"/>
      <c r="B104" s="10" t="s">
        <v>39</v>
      </c>
      <c r="C104" s="10" t="s">
        <v>40</v>
      </c>
      <c r="D104" s="10" t="s">
        <v>41</v>
      </c>
    </row>
    <row r="105" spans="1:53" ht="15.75" thickBot="1" x14ac:dyDescent="0.3">
      <c r="A105" s="51" t="s">
        <v>134</v>
      </c>
      <c r="B105" s="52">
        <f>IFERROR(AVERAGEIFS(B$2:B$82,$A$2:$A$82,"&gt;=1975",$A$2:$A$82,"&lt;=1978"),"")</f>
        <v>5710</v>
      </c>
      <c r="C105" s="52" t="str">
        <f>IFERROR(AVERAGEIFS(C$2:C$82,$A$2:$A$82,"&gt;=1975",$A$2:$A$82,"&lt;=1978"),"")</f>
        <v/>
      </c>
      <c r="D105" s="52">
        <f>IFERROR(AVERAGEIFS(D$2:D$82,$A$2:$A$82,"&gt;=1975",$A$2:$A$82,"&lt;=1978"),"")</f>
        <v>350</v>
      </c>
    </row>
    <row r="106" spans="1:53" ht="15.75" thickBot="1" x14ac:dyDescent="0.3">
      <c r="A106" s="51" t="s">
        <v>135</v>
      </c>
      <c r="B106" s="52">
        <f>IFERROR(AVERAGEIFS(B$2:B$82,$A$2:$A$82,"&gt;=1979",$A$2:$A$82,"&lt;=1984"),"")</f>
        <v>2019.6666666666667</v>
      </c>
      <c r="C106" s="52">
        <f>IFERROR(AVERAGEIFS(C$2:C$82,$A$2:$A$82,"&gt;=1979",$A$2:$A$82,"&lt;=1984"),"")</f>
        <v>5769.666666666667</v>
      </c>
      <c r="D106" s="52">
        <f>IFERROR(AVERAGEIFS(D$2:D$82,$A$2:$A$82,"&gt;=1979",$A$2:$A$82,"&lt;=1984"),"")</f>
        <v>483.33333333333331</v>
      </c>
    </row>
    <row r="107" spans="1:53" ht="15.75" thickBot="1" x14ac:dyDescent="0.3">
      <c r="A107" s="51" t="s">
        <v>136</v>
      </c>
      <c r="B107" s="52">
        <f>IFERROR(AVERAGEIFS(B$2:B$82,$A$2:$A$82,"&gt;=1985",$A$2:$A$82,"&lt;=1995"),"")</f>
        <v>1226.909090909091</v>
      </c>
      <c r="C107" s="52">
        <f>IFERROR(AVERAGEIFS(C$2:C$82,$A$2:$A$82,"&gt;=1985",$A$2:$A$82,"&lt;=1995"),"")</f>
        <v>6720.363636363636</v>
      </c>
      <c r="D107" s="52">
        <f>IFERROR(AVERAGEIFS(D$2:D$82,$A$2:$A$82,"&gt;=1985",$A$2:$A$82,"&lt;=1995"),"")</f>
        <v>940.4545454545455</v>
      </c>
    </row>
    <row r="108" spans="1:53" ht="15.75" thickBot="1" x14ac:dyDescent="0.3">
      <c r="A108" s="51" t="s">
        <v>137</v>
      </c>
      <c r="B108" s="52">
        <f>IFERROR(AVERAGEIFS(B$2:B$82,$A$2:$A$82,"&gt;=1996",$A$2:$A$82,"&lt;=1998"),"")</f>
        <v>1814</v>
      </c>
      <c r="C108" s="52">
        <f>IFERROR(AVERAGEIFS(C$2:C$82,$A$2:$A$82,"&gt;=1996",$A$2:$A$82,"&lt;=1998"),"")</f>
        <v>10142</v>
      </c>
      <c r="D108" s="52">
        <f>IFERROR(AVERAGEIFS(D$2:D$82,$A$2:$A$82,"&gt;=1996",$A$2:$A$82,"&lt;=1998"),"")</f>
        <v>243.66666666666666</v>
      </c>
    </row>
    <row r="109" spans="1:53" ht="15.75" thickBot="1" x14ac:dyDescent="0.3">
      <c r="A109" s="53" t="s">
        <v>138</v>
      </c>
      <c r="B109" s="52">
        <f>IFERROR(AVERAGEIFS(B$2:B$82,$A$2:$A$82,"&gt;=1999",$A$2:$A$82,"&lt;=2008"),"")</f>
        <v>1834.3</v>
      </c>
      <c r="C109" s="52">
        <f>IFERROR(AVERAGEIFS(C$2:C$82,$A$2:$A$82,"&gt;=1999",$A$2:$A$82,"&lt;=2008"),"")</f>
        <v>3638.7</v>
      </c>
      <c r="D109" s="52">
        <f>IFERROR(AVERAGEIFS(D$2:D$82,$A$2:$A$82,"&gt;=1999",$A$2:$A$82,"&lt;=2008"),"")</f>
        <v>278.60000000000002</v>
      </c>
    </row>
    <row r="110" spans="1:53" ht="15.75" thickBot="1" x14ac:dyDescent="0.3">
      <c r="A110" s="14">
        <v>2009</v>
      </c>
      <c r="B110" s="83">
        <f t="shared" ref="B110:D120" si="0">IF(B38&gt;0,B38,"")</f>
        <v>1470</v>
      </c>
      <c r="C110" s="83">
        <f t="shared" si="0"/>
        <v>785</v>
      </c>
      <c r="D110" s="83">
        <f t="shared" si="0"/>
        <v>247</v>
      </c>
    </row>
    <row r="111" spans="1:53" ht="15.75" thickBot="1" x14ac:dyDescent="0.3">
      <c r="A111" s="14">
        <v>2010</v>
      </c>
      <c r="B111" s="83">
        <f t="shared" si="0"/>
        <v>2201</v>
      </c>
      <c r="C111" s="83">
        <f t="shared" si="0"/>
        <v>2761</v>
      </c>
      <c r="D111" s="83">
        <f t="shared" si="0"/>
        <v>856</v>
      </c>
    </row>
    <row r="112" spans="1:53" ht="15.75" thickBot="1" x14ac:dyDescent="0.3">
      <c r="A112" s="14">
        <v>2011</v>
      </c>
      <c r="B112" s="83">
        <f t="shared" si="0"/>
        <v>3937</v>
      </c>
      <c r="C112" s="83">
        <f t="shared" si="0"/>
        <v>3215</v>
      </c>
      <c r="D112" s="83">
        <f t="shared" si="0"/>
        <v>889</v>
      </c>
    </row>
    <row r="113" spans="1:4" ht="15.75" thickBot="1" x14ac:dyDescent="0.3">
      <c r="A113" s="14">
        <v>2012</v>
      </c>
      <c r="B113" s="83">
        <f t="shared" si="0"/>
        <v>1063</v>
      </c>
      <c r="C113" s="83">
        <f t="shared" si="0"/>
        <v>3508</v>
      </c>
      <c r="D113" s="83">
        <f t="shared" si="0"/>
        <v>2171</v>
      </c>
    </row>
    <row r="114" spans="1:4" ht="15.75" thickBot="1" x14ac:dyDescent="0.3">
      <c r="A114" s="14">
        <v>2013</v>
      </c>
      <c r="B114" s="83">
        <f t="shared" si="0"/>
        <v>593</v>
      </c>
      <c r="C114" s="83">
        <f t="shared" si="0"/>
        <v>4547</v>
      </c>
      <c r="D114" s="83">
        <f t="shared" si="0"/>
        <v>2621</v>
      </c>
    </row>
    <row r="115" spans="1:4" ht="15.75" thickBot="1" x14ac:dyDescent="0.3">
      <c r="A115" s="14">
        <v>2014</v>
      </c>
      <c r="B115" s="83">
        <f t="shared" si="0"/>
        <v>1689</v>
      </c>
      <c r="C115" s="83">
        <f t="shared" si="0"/>
        <v>4590</v>
      </c>
      <c r="D115" s="83">
        <f t="shared" si="0"/>
        <v>2571</v>
      </c>
    </row>
    <row r="116" spans="1:4" ht="15.75" thickBot="1" x14ac:dyDescent="0.3">
      <c r="A116" s="14">
        <v>2015</v>
      </c>
      <c r="B116" s="83">
        <f t="shared" si="0"/>
        <v>3146</v>
      </c>
      <c r="C116" s="83">
        <f t="shared" si="0"/>
        <v>6394</v>
      </c>
      <c r="D116" s="83">
        <f t="shared" si="0"/>
        <v>2092</v>
      </c>
    </row>
    <row r="117" spans="1:4" ht="15.75" thickBot="1" x14ac:dyDescent="0.3">
      <c r="A117" s="14">
        <v>2016</v>
      </c>
      <c r="B117" s="83">
        <f t="shared" si="0"/>
        <v>1982</v>
      </c>
      <c r="C117" s="83">
        <f t="shared" si="0"/>
        <v>8186</v>
      </c>
      <c r="D117" s="83">
        <f t="shared" si="0"/>
        <v>2109</v>
      </c>
    </row>
    <row r="118" spans="1:4" ht="15.75" thickBot="1" x14ac:dyDescent="0.3">
      <c r="A118" s="14">
        <v>2017</v>
      </c>
      <c r="B118" s="83">
        <f t="shared" si="0"/>
        <v>2108</v>
      </c>
      <c r="C118" s="83">
        <f t="shared" si="0"/>
        <v>11029</v>
      </c>
      <c r="D118" s="83">
        <f t="shared" si="0"/>
        <v>2468</v>
      </c>
    </row>
    <row r="119" spans="1:4" ht="15.75" thickBot="1" x14ac:dyDescent="0.3">
      <c r="A119" s="14">
        <v>2018</v>
      </c>
      <c r="B119" s="83">
        <f t="shared" si="0"/>
        <v>2961</v>
      </c>
      <c r="C119" s="83">
        <f t="shared" si="0"/>
        <v>14773</v>
      </c>
      <c r="D119" s="83">
        <f t="shared" si="0"/>
        <v>1242</v>
      </c>
    </row>
    <row r="120" spans="1:4" ht="15.75" thickBot="1" x14ac:dyDescent="0.3">
      <c r="A120" s="14">
        <v>2019</v>
      </c>
      <c r="B120" s="83">
        <f t="shared" si="0"/>
        <v>2744</v>
      </c>
      <c r="C120" s="83">
        <f t="shared" si="0"/>
        <v>15927</v>
      </c>
      <c r="D120" s="83">
        <f t="shared" si="0"/>
        <v>2531</v>
      </c>
    </row>
    <row r="121" spans="1:4" ht="15.75" thickBot="1" x14ac:dyDescent="0.3">
      <c r="A121" s="14">
        <v>2020</v>
      </c>
      <c r="B121" s="83">
        <f t="shared" ref="B121:D122" si="1">IF(B49&gt;0,B49,"")</f>
        <v>2970</v>
      </c>
      <c r="C121" s="83">
        <f t="shared" si="1"/>
        <v>8865</v>
      </c>
      <c r="D121" s="83">
        <f t="shared" si="1"/>
        <v>3330</v>
      </c>
    </row>
    <row r="122" spans="1:4" ht="15.75" thickBot="1" x14ac:dyDescent="0.3">
      <c r="A122" s="14">
        <v>2021</v>
      </c>
      <c r="B122" s="83">
        <f t="shared" si="1"/>
        <v>4647</v>
      </c>
      <c r="C122" s="83">
        <f t="shared" si="1"/>
        <v>13336</v>
      </c>
      <c r="D122" s="83">
        <f t="shared" si="1"/>
        <v>2205</v>
      </c>
    </row>
    <row r="123" spans="1:4" ht="15.75" thickBot="1" x14ac:dyDescent="0.3">
      <c r="A123" s="14" t="s">
        <v>42</v>
      </c>
      <c r="B123" s="83"/>
      <c r="C123" s="83">
        <v>6500</v>
      </c>
      <c r="D123" s="83"/>
    </row>
  </sheetData>
  <mergeCells count="4">
    <mergeCell ref="A2:A3"/>
    <mergeCell ref="B2:C2"/>
    <mergeCell ref="A103:A104"/>
    <mergeCell ref="B103:C103"/>
  </mergeCells>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dimension ref="A1:BA123"/>
  <sheetViews>
    <sheetView zoomScale="85" zoomScaleNormal="85" workbookViewId="0"/>
  </sheetViews>
  <sheetFormatPr defaultColWidth="9.140625" defaultRowHeight="15" x14ac:dyDescent="0.25"/>
  <cols>
    <col min="1" max="1" width="13.28515625" style="6" customWidth="1"/>
    <col min="2" max="53" width="9.140625" style="8"/>
    <col min="54" max="16384" width="9.140625" style="5"/>
  </cols>
  <sheetData>
    <row r="1" spans="1:11" ht="15.75" thickBot="1" x14ac:dyDescent="0.3">
      <c r="A1" s="23" t="s">
        <v>56</v>
      </c>
    </row>
    <row r="2" spans="1:11" ht="15.75" thickBot="1" x14ac:dyDescent="0.3">
      <c r="A2" s="155" t="s">
        <v>0</v>
      </c>
      <c r="B2" s="150" t="s">
        <v>43</v>
      </c>
      <c r="C2" s="151"/>
      <c r="D2" s="151"/>
      <c r="E2" s="152"/>
      <c r="F2" s="150" t="s">
        <v>44</v>
      </c>
      <c r="G2" s="151"/>
      <c r="H2" s="151"/>
      <c r="I2" s="151"/>
      <c r="J2" s="152"/>
      <c r="K2" s="21" t="s">
        <v>45</v>
      </c>
    </row>
    <row r="3" spans="1:11" ht="45.75" thickBot="1" x14ac:dyDescent="0.3">
      <c r="A3" s="157"/>
      <c r="B3" s="10" t="s">
        <v>46</v>
      </c>
      <c r="C3" s="10" t="s">
        <v>47</v>
      </c>
      <c r="D3" s="10" t="s">
        <v>48</v>
      </c>
      <c r="E3" s="10" t="s">
        <v>49</v>
      </c>
      <c r="F3" s="10" t="s">
        <v>50</v>
      </c>
      <c r="G3" s="10" t="s">
        <v>51</v>
      </c>
      <c r="H3" s="10" t="s">
        <v>52</v>
      </c>
      <c r="I3" s="10" t="s">
        <v>53</v>
      </c>
      <c r="J3" s="10" t="s">
        <v>54</v>
      </c>
      <c r="K3" s="10" t="s">
        <v>55</v>
      </c>
    </row>
    <row r="4" spans="1:11" ht="15.75" thickBot="1" x14ac:dyDescent="0.3">
      <c r="A4" s="14">
        <v>1975</v>
      </c>
      <c r="B4" s="12"/>
      <c r="C4" s="12"/>
      <c r="D4" s="12"/>
      <c r="E4" s="12"/>
      <c r="F4" s="12"/>
      <c r="G4" s="12">
        <v>25</v>
      </c>
      <c r="H4" s="12">
        <v>75</v>
      </c>
      <c r="I4" s="12">
        <v>25</v>
      </c>
      <c r="J4" s="12">
        <v>125</v>
      </c>
      <c r="K4" s="12"/>
    </row>
    <row r="5" spans="1:11" ht="15.75" thickBot="1" x14ac:dyDescent="0.3">
      <c r="A5" s="14">
        <v>1976</v>
      </c>
      <c r="B5" s="12"/>
      <c r="C5" s="12"/>
      <c r="D5" s="12"/>
      <c r="E5" s="12"/>
      <c r="F5" s="12"/>
      <c r="G5" s="12">
        <v>25</v>
      </c>
      <c r="H5" s="12">
        <v>25</v>
      </c>
      <c r="I5" s="12">
        <v>25</v>
      </c>
      <c r="J5" s="12">
        <v>76</v>
      </c>
      <c r="K5" s="12"/>
    </row>
    <row r="6" spans="1:11" ht="15.75" thickBot="1" x14ac:dyDescent="0.3">
      <c r="A6" s="14">
        <v>1977</v>
      </c>
      <c r="B6" s="12"/>
      <c r="C6" s="12"/>
      <c r="D6" s="12"/>
      <c r="E6" s="12"/>
      <c r="F6" s="12"/>
      <c r="G6" s="12">
        <v>60</v>
      </c>
      <c r="H6" s="12">
        <v>75</v>
      </c>
      <c r="I6" s="12">
        <v>100</v>
      </c>
      <c r="J6" s="12">
        <v>235</v>
      </c>
      <c r="K6" s="12"/>
    </row>
    <row r="7" spans="1:11" ht="15.75" thickBot="1" x14ac:dyDescent="0.3">
      <c r="A7" s="14">
        <v>1978</v>
      </c>
      <c r="B7" s="12"/>
      <c r="C7" s="12"/>
      <c r="D7" s="12"/>
      <c r="E7" s="12"/>
      <c r="F7" s="12"/>
      <c r="G7" s="12">
        <v>50</v>
      </c>
      <c r="H7" s="12">
        <v>50</v>
      </c>
      <c r="I7" s="12">
        <v>50</v>
      </c>
      <c r="J7" s="12">
        <v>150</v>
      </c>
      <c r="K7" s="12"/>
    </row>
    <row r="8" spans="1:11" ht="15.75" thickBot="1" x14ac:dyDescent="0.3">
      <c r="A8" s="14">
        <v>1979</v>
      </c>
      <c r="B8" s="12"/>
      <c r="C8" s="12">
        <v>50</v>
      </c>
      <c r="D8" s="12">
        <v>6</v>
      </c>
      <c r="E8" s="12">
        <v>56</v>
      </c>
      <c r="F8" s="12">
        <v>30</v>
      </c>
      <c r="G8" s="12">
        <v>40</v>
      </c>
      <c r="H8" s="12">
        <v>60</v>
      </c>
      <c r="I8" s="12">
        <v>200</v>
      </c>
      <c r="J8" s="12">
        <v>330</v>
      </c>
      <c r="K8" s="12">
        <v>3334</v>
      </c>
    </row>
    <row r="9" spans="1:11" ht="15.75" thickBot="1" x14ac:dyDescent="0.3">
      <c r="A9" s="14">
        <v>1980</v>
      </c>
      <c r="B9" s="12"/>
      <c r="C9" s="12">
        <v>160</v>
      </c>
      <c r="D9" s="12">
        <v>25</v>
      </c>
      <c r="E9" s="12">
        <v>185</v>
      </c>
      <c r="F9" s="12"/>
      <c r="G9" s="12">
        <v>100</v>
      </c>
      <c r="H9" s="12">
        <v>100</v>
      </c>
      <c r="I9" s="12">
        <v>200</v>
      </c>
      <c r="J9" s="12">
        <v>400</v>
      </c>
      <c r="K9" s="12">
        <v>7678</v>
      </c>
    </row>
    <row r="10" spans="1:11" ht="15.75" thickBot="1" x14ac:dyDescent="0.3">
      <c r="A10" s="14">
        <v>1981</v>
      </c>
      <c r="B10" s="12"/>
      <c r="C10" s="12">
        <v>150</v>
      </c>
      <c r="D10" s="12">
        <v>25</v>
      </c>
      <c r="E10" s="12">
        <v>175</v>
      </c>
      <c r="F10" s="12">
        <v>6</v>
      </c>
      <c r="G10" s="12">
        <v>500</v>
      </c>
      <c r="H10" s="12">
        <v>100</v>
      </c>
      <c r="I10" s="12">
        <v>1000</v>
      </c>
      <c r="J10" s="12">
        <v>1606</v>
      </c>
      <c r="K10" s="12">
        <v>6516</v>
      </c>
    </row>
    <row r="11" spans="1:11" ht="15.75" thickBot="1" x14ac:dyDescent="0.3">
      <c r="A11" s="14">
        <v>1982</v>
      </c>
      <c r="B11" s="12">
        <v>25</v>
      </c>
      <c r="C11" s="12">
        <v>100</v>
      </c>
      <c r="D11" s="12"/>
      <c r="E11" s="12">
        <v>125</v>
      </c>
      <c r="F11" s="12">
        <v>12</v>
      </c>
      <c r="G11" s="12">
        <v>100</v>
      </c>
      <c r="H11" s="12">
        <v>100</v>
      </c>
      <c r="I11" s="12">
        <v>1000</v>
      </c>
      <c r="J11" s="12">
        <v>1212</v>
      </c>
      <c r="K11" s="12">
        <v>7827</v>
      </c>
    </row>
    <row r="12" spans="1:11" ht="15.75" thickBot="1" x14ac:dyDescent="0.3">
      <c r="A12" s="14">
        <v>1983</v>
      </c>
      <c r="B12" s="12"/>
      <c r="C12" s="12"/>
      <c r="D12" s="12"/>
      <c r="E12" s="12"/>
      <c r="F12" s="12">
        <v>1</v>
      </c>
      <c r="G12" s="12">
        <v>400</v>
      </c>
      <c r="H12" s="12">
        <v>300</v>
      </c>
      <c r="I12" s="12">
        <v>500</v>
      </c>
      <c r="J12" s="12">
        <v>1201</v>
      </c>
      <c r="K12" s="12">
        <v>3770</v>
      </c>
    </row>
    <row r="13" spans="1:11" ht="15.75" thickBot="1" x14ac:dyDescent="0.3">
      <c r="A13" s="14">
        <v>1984</v>
      </c>
      <c r="B13" s="12"/>
      <c r="C13" s="12"/>
      <c r="D13" s="12"/>
      <c r="E13" s="12"/>
      <c r="F13" s="12"/>
      <c r="G13" s="12">
        <v>650</v>
      </c>
      <c r="H13" s="12">
        <v>400</v>
      </c>
      <c r="I13" s="12">
        <v>1500</v>
      </c>
      <c r="J13" s="12">
        <v>2550</v>
      </c>
      <c r="K13" s="12">
        <v>5450</v>
      </c>
    </row>
    <row r="14" spans="1:11" ht="15.75" thickBot="1" x14ac:dyDescent="0.3">
      <c r="A14" s="14">
        <v>1985</v>
      </c>
      <c r="B14" s="12"/>
      <c r="C14" s="12"/>
      <c r="D14" s="12"/>
      <c r="E14" s="12"/>
      <c r="F14" s="12"/>
      <c r="G14" s="12">
        <v>400</v>
      </c>
      <c r="H14" s="12">
        <v>300</v>
      </c>
      <c r="I14" s="12">
        <v>1200</v>
      </c>
      <c r="J14" s="12">
        <v>1900</v>
      </c>
      <c r="K14" s="12">
        <v>4548</v>
      </c>
    </row>
    <row r="15" spans="1:11" ht="15.75" thickBot="1" x14ac:dyDescent="0.3">
      <c r="A15" s="14">
        <v>1986</v>
      </c>
      <c r="B15" s="12">
        <v>10</v>
      </c>
      <c r="C15" s="12">
        <v>30</v>
      </c>
      <c r="D15" s="12"/>
      <c r="E15" s="12">
        <v>40</v>
      </c>
      <c r="F15" s="12">
        <v>2</v>
      </c>
      <c r="G15" s="12">
        <v>100</v>
      </c>
      <c r="H15" s="12">
        <v>100</v>
      </c>
      <c r="I15" s="12">
        <v>1000</v>
      </c>
      <c r="J15" s="12">
        <v>1202</v>
      </c>
      <c r="K15" s="12">
        <v>4176</v>
      </c>
    </row>
    <row r="16" spans="1:11" ht="15.75" thickBot="1" x14ac:dyDescent="0.3">
      <c r="A16" s="14">
        <v>1987</v>
      </c>
      <c r="B16" s="12">
        <v>8</v>
      </c>
      <c r="C16" s="12">
        <v>25</v>
      </c>
      <c r="D16" s="12"/>
      <c r="E16" s="12">
        <v>33</v>
      </c>
      <c r="F16" s="12">
        <v>2</v>
      </c>
      <c r="G16" s="12">
        <v>100</v>
      </c>
      <c r="H16" s="12">
        <v>100</v>
      </c>
      <c r="I16" s="12">
        <v>500</v>
      </c>
      <c r="J16" s="12">
        <v>702</v>
      </c>
      <c r="K16" s="12">
        <v>3774</v>
      </c>
    </row>
    <row r="17" spans="1:11" ht="15.75" thickBot="1" x14ac:dyDescent="0.3">
      <c r="A17" s="14">
        <v>1988</v>
      </c>
      <c r="B17" s="12">
        <v>10</v>
      </c>
      <c r="C17" s="12">
        <v>30</v>
      </c>
      <c r="D17" s="12"/>
      <c r="E17" s="12">
        <v>40</v>
      </c>
      <c r="F17" s="12"/>
      <c r="G17" s="12">
        <v>86</v>
      </c>
      <c r="H17" s="12">
        <v>112</v>
      </c>
      <c r="I17" s="12">
        <v>400</v>
      </c>
      <c r="J17" s="12">
        <v>598</v>
      </c>
      <c r="K17" s="12">
        <v>6784</v>
      </c>
    </row>
    <row r="18" spans="1:11" ht="15.75" thickBot="1" x14ac:dyDescent="0.3">
      <c r="A18" s="14">
        <v>1989</v>
      </c>
      <c r="B18" s="12">
        <v>70</v>
      </c>
      <c r="C18" s="12">
        <v>26</v>
      </c>
      <c r="D18" s="12">
        <v>80</v>
      </c>
      <c r="E18" s="12">
        <v>176</v>
      </c>
      <c r="F18" s="12"/>
      <c r="G18" s="12">
        <v>40</v>
      </c>
      <c r="H18" s="12">
        <v>30</v>
      </c>
      <c r="I18" s="12">
        <v>450</v>
      </c>
      <c r="J18" s="12">
        <v>520</v>
      </c>
      <c r="K18" s="12">
        <v>7908</v>
      </c>
    </row>
    <row r="19" spans="1:11" ht="15.75" thickBot="1" x14ac:dyDescent="0.3">
      <c r="A19" s="14">
        <v>1990</v>
      </c>
      <c r="B19" s="12"/>
      <c r="C19" s="12"/>
      <c r="D19" s="12"/>
      <c r="E19" s="12"/>
      <c r="F19" s="12"/>
      <c r="G19" s="12">
        <v>50</v>
      </c>
      <c r="H19" s="12">
        <v>10</v>
      </c>
      <c r="I19" s="12">
        <v>200</v>
      </c>
      <c r="J19" s="12">
        <v>260</v>
      </c>
      <c r="K19" s="12">
        <v>6737</v>
      </c>
    </row>
    <row r="20" spans="1:11" ht="15.75" thickBot="1" x14ac:dyDescent="0.3">
      <c r="A20" s="14">
        <v>1991</v>
      </c>
      <c r="B20" s="12"/>
      <c r="C20" s="12">
        <v>10</v>
      </c>
      <c r="D20" s="12"/>
      <c r="E20" s="12">
        <v>10</v>
      </c>
      <c r="F20" s="12">
        <v>9</v>
      </c>
      <c r="G20" s="12">
        <v>20</v>
      </c>
      <c r="H20" s="12">
        <v>20</v>
      </c>
      <c r="I20" s="12">
        <v>120</v>
      </c>
      <c r="J20" s="12">
        <v>169</v>
      </c>
      <c r="K20" s="12">
        <v>8164</v>
      </c>
    </row>
    <row r="21" spans="1:11" ht="15.75" thickBot="1" x14ac:dyDescent="0.3">
      <c r="A21" s="14">
        <v>1992</v>
      </c>
      <c r="B21" s="12"/>
      <c r="C21" s="12">
        <v>150</v>
      </c>
      <c r="D21" s="12"/>
      <c r="E21" s="12">
        <v>150</v>
      </c>
      <c r="F21" s="12"/>
      <c r="G21" s="12">
        <v>10</v>
      </c>
      <c r="H21" s="12">
        <v>80</v>
      </c>
      <c r="I21" s="12">
        <v>600</v>
      </c>
      <c r="J21" s="12">
        <v>690</v>
      </c>
      <c r="K21" s="12">
        <v>8929</v>
      </c>
    </row>
    <row r="22" spans="1:11" ht="15.75" thickBot="1" x14ac:dyDescent="0.3">
      <c r="A22" s="14">
        <v>1993</v>
      </c>
      <c r="B22" s="12">
        <v>377</v>
      </c>
      <c r="C22" s="12">
        <v>436</v>
      </c>
      <c r="D22" s="12">
        <v>250</v>
      </c>
      <c r="E22" s="12">
        <v>1063</v>
      </c>
      <c r="F22" s="12">
        <v>100</v>
      </c>
      <c r="G22" s="12">
        <v>10</v>
      </c>
      <c r="H22" s="12">
        <v>20</v>
      </c>
      <c r="I22" s="12">
        <v>250</v>
      </c>
      <c r="J22" s="12">
        <v>380</v>
      </c>
      <c r="K22" s="12">
        <v>9980</v>
      </c>
    </row>
    <row r="23" spans="1:11" ht="15.75" thickBot="1" x14ac:dyDescent="0.3">
      <c r="A23" s="14">
        <v>1994</v>
      </c>
      <c r="B23" s="12">
        <v>691</v>
      </c>
      <c r="C23" s="12">
        <v>841</v>
      </c>
      <c r="D23" s="12">
        <v>420</v>
      </c>
      <c r="E23" s="12">
        <v>1952</v>
      </c>
      <c r="F23" s="12">
        <v>24</v>
      </c>
      <c r="G23" s="12">
        <v>100</v>
      </c>
      <c r="H23" s="12">
        <v>150</v>
      </c>
      <c r="I23" s="12">
        <v>250</v>
      </c>
      <c r="J23" s="12">
        <v>524</v>
      </c>
      <c r="K23" s="12">
        <v>8097</v>
      </c>
    </row>
    <row r="24" spans="1:11" ht="15.75" thickBot="1" x14ac:dyDescent="0.3">
      <c r="A24" s="14">
        <v>1995</v>
      </c>
      <c r="B24" s="12">
        <v>291</v>
      </c>
      <c r="C24" s="12">
        <v>323</v>
      </c>
      <c r="D24" s="12">
        <v>89</v>
      </c>
      <c r="E24" s="12">
        <v>703</v>
      </c>
      <c r="F24" s="12">
        <v>75</v>
      </c>
      <c r="G24" s="12">
        <v>99</v>
      </c>
      <c r="H24" s="12">
        <v>266</v>
      </c>
      <c r="I24" s="12">
        <v>600</v>
      </c>
      <c r="J24" s="12">
        <v>1040</v>
      </c>
      <c r="K24" s="12">
        <v>5964</v>
      </c>
    </row>
    <row r="25" spans="1:11" ht="15.75" thickBot="1" x14ac:dyDescent="0.3">
      <c r="A25" s="14">
        <v>1996</v>
      </c>
      <c r="B25" s="12">
        <v>528</v>
      </c>
      <c r="C25" s="12">
        <v>164</v>
      </c>
      <c r="D25" s="12">
        <v>243</v>
      </c>
      <c r="E25" s="12">
        <v>935</v>
      </c>
      <c r="F25" s="12">
        <v>70</v>
      </c>
      <c r="G25" s="12">
        <v>53</v>
      </c>
      <c r="H25" s="12">
        <v>219</v>
      </c>
      <c r="I25" s="12">
        <v>288</v>
      </c>
      <c r="J25" s="12">
        <v>630</v>
      </c>
      <c r="K25" s="12">
        <v>9449</v>
      </c>
    </row>
    <row r="26" spans="1:11" ht="15.75" thickBot="1" x14ac:dyDescent="0.3">
      <c r="A26" s="14">
        <v>1997</v>
      </c>
      <c r="B26" s="12">
        <v>275</v>
      </c>
      <c r="C26" s="12">
        <v>266</v>
      </c>
      <c r="D26" s="12">
        <v>84</v>
      </c>
      <c r="E26" s="12">
        <v>625</v>
      </c>
      <c r="F26" s="12">
        <v>36</v>
      </c>
      <c r="G26" s="12">
        <v>402</v>
      </c>
      <c r="H26" s="12">
        <v>558</v>
      </c>
      <c r="I26" s="12">
        <v>523</v>
      </c>
      <c r="J26" s="12">
        <v>1519</v>
      </c>
      <c r="K26" s="12">
        <v>11563</v>
      </c>
    </row>
    <row r="27" spans="1:11" ht="15.75" thickBot="1" x14ac:dyDescent="0.3">
      <c r="A27" s="14">
        <v>1998</v>
      </c>
      <c r="B27" s="12">
        <v>306</v>
      </c>
      <c r="C27" s="12">
        <v>370</v>
      </c>
      <c r="D27" s="12">
        <v>155</v>
      </c>
      <c r="E27" s="12">
        <v>831</v>
      </c>
      <c r="F27" s="12">
        <v>171</v>
      </c>
      <c r="G27" s="12">
        <v>300</v>
      </c>
      <c r="H27" s="12">
        <v>824</v>
      </c>
      <c r="I27" s="12">
        <v>1430</v>
      </c>
      <c r="J27" s="12">
        <v>2725</v>
      </c>
      <c r="K27" s="12">
        <v>21021</v>
      </c>
    </row>
    <row r="28" spans="1:11" ht="15.75" thickBot="1" x14ac:dyDescent="0.3">
      <c r="A28" s="14">
        <v>1999</v>
      </c>
      <c r="B28" s="12">
        <v>160</v>
      </c>
      <c r="C28" s="12">
        <v>234</v>
      </c>
      <c r="D28" s="12">
        <v>239</v>
      </c>
      <c r="E28" s="12">
        <v>633</v>
      </c>
      <c r="F28" s="12">
        <v>883</v>
      </c>
      <c r="G28" s="12">
        <v>539</v>
      </c>
      <c r="H28" s="12">
        <v>453</v>
      </c>
      <c r="I28" s="12">
        <v>879</v>
      </c>
      <c r="J28" s="12">
        <v>2754</v>
      </c>
      <c r="K28" s="12">
        <v>15779</v>
      </c>
    </row>
    <row r="29" spans="1:11" ht="15.75" thickBot="1" x14ac:dyDescent="0.3">
      <c r="A29" s="14">
        <v>2000</v>
      </c>
      <c r="B29" s="12">
        <v>143</v>
      </c>
      <c r="C29" s="12">
        <v>160</v>
      </c>
      <c r="D29" s="12">
        <v>94</v>
      </c>
      <c r="E29" s="12">
        <v>397</v>
      </c>
      <c r="F29" s="12">
        <v>530</v>
      </c>
      <c r="G29" s="12">
        <v>75</v>
      </c>
      <c r="H29" s="12">
        <v>105</v>
      </c>
      <c r="I29" s="12">
        <v>391</v>
      </c>
      <c r="J29" s="12">
        <v>1101</v>
      </c>
      <c r="K29" s="12">
        <v>6373</v>
      </c>
    </row>
    <row r="30" spans="1:11" ht="15.75" thickBot="1" x14ac:dyDescent="0.3">
      <c r="A30" s="14">
        <v>2001</v>
      </c>
      <c r="B30" s="12">
        <v>263</v>
      </c>
      <c r="C30" s="12">
        <v>170</v>
      </c>
      <c r="D30" s="12">
        <v>115</v>
      </c>
      <c r="E30" s="12">
        <v>548</v>
      </c>
      <c r="F30" s="12">
        <v>571</v>
      </c>
      <c r="G30" s="12">
        <v>139</v>
      </c>
      <c r="H30" s="12">
        <v>409</v>
      </c>
      <c r="I30" s="12">
        <v>237</v>
      </c>
      <c r="J30" s="12">
        <v>1356</v>
      </c>
      <c r="K30" s="12">
        <v>6811</v>
      </c>
    </row>
    <row r="31" spans="1:11" ht="15.75" thickBot="1" x14ac:dyDescent="0.3">
      <c r="A31" s="14">
        <v>2002</v>
      </c>
      <c r="B31" s="12">
        <v>128</v>
      </c>
      <c r="C31" s="12">
        <v>23</v>
      </c>
      <c r="D31" s="12">
        <v>54</v>
      </c>
      <c r="E31" s="12">
        <v>205</v>
      </c>
      <c r="F31" s="12">
        <v>383</v>
      </c>
      <c r="G31" s="12">
        <v>41</v>
      </c>
      <c r="H31" s="12">
        <v>251</v>
      </c>
      <c r="I31" s="12">
        <v>308</v>
      </c>
      <c r="J31" s="12">
        <v>983</v>
      </c>
      <c r="K31" s="12">
        <v>11112</v>
      </c>
    </row>
    <row r="32" spans="1:11" ht="15.75" thickBot="1" x14ac:dyDescent="0.3">
      <c r="A32" s="14">
        <v>2003</v>
      </c>
      <c r="B32" s="12">
        <v>137</v>
      </c>
      <c r="C32" s="12">
        <v>28</v>
      </c>
      <c r="D32" s="12">
        <v>155</v>
      </c>
      <c r="E32" s="12">
        <v>320</v>
      </c>
      <c r="F32" s="12">
        <v>600</v>
      </c>
      <c r="G32" s="12">
        <v>379</v>
      </c>
      <c r="H32" s="12">
        <v>358</v>
      </c>
      <c r="I32" s="12">
        <v>440</v>
      </c>
      <c r="J32" s="12">
        <v>1777</v>
      </c>
      <c r="K32" s="12">
        <v>12071</v>
      </c>
    </row>
    <row r="33" spans="1:11" ht="15.75" thickBot="1" x14ac:dyDescent="0.3">
      <c r="A33" s="14">
        <v>2004</v>
      </c>
      <c r="B33" s="12">
        <v>141</v>
      </c>
      <c r="C33" s="12">
        <v>72</v>
      </c>
      <c r="D33" s="12">
        <v>362</v>
      </c>
      <c r="E33" s="12">
        <v>575</v>
      </c>
      <c r="F33" s="12">
        <v>1369</v>
      </c>
      <c r="G33" s="12">
        <v>454</v>
      </c>
      <c r="H33" s="12">
        <v>301</v>
      </c>
      <c r="I33" s="12">
        <v>495</v>
      </c>
      <c r="J33" s="12">
        <v>2619</v>
      </c>
      <c r="K33" s="12">
        <v>19790</v>
      </c>
    </row>
    <row r="34" spans="1:11" ht="15.75" thickBot="1" x14ac:dyDescent="0.3">
      <c r="A34" s="14">
        <v>2005</v>
      </c>
      <c r="B34" s="12">
        <v>65</v>
      </c>
      <c r="C34" s="12">
        <v>36</v>
      </c>
      <c r="D34" s="12">
        <v>115</v>
      </c>
      <c r="E34" s="12">
        <v>216</v>
      </c>
      <c r="F34" s="12">
        <v>306</v>
      </c>
      <c r="G34" s="12">
        <v>199</v>
      </c>
      <c r="H34" s="12">
        <v>488</v>
      </c>
      <c r="I34" s="12">
        <v>121</v>
      </c>
      <c r="J34" s="12">
        <v>1114</v>
      </c>
      <c r="K34" s="12">
        <v>7410</v>
      </c>
    </row>
    <row r="35" spans="1:11" ht="15.75" thickBot="1" x14ac:dyDescent="0.3">
      <c r="A35" s="14">
        <v>2006</v>
      </c>
      <c r="B35" s="12">
        <v>104</v>
      </c>
      <c r="C35" s="12">
        <v>117</v>
      </c>
      <c r="D35" s="12">
        <v>85</v>
      </c>
      <c r="E35" s="12">
        <v>306</v>
      </c>
      <c r="F35" s="12">
        <v>321</v>
      </c>
      <c r="G35" s="12">
        <v>228</v>
      </c>
      <c r="H35" s="12">
        <v>536</v>
      </c>
      <c r="I35" s="12">
        <v>76</v>
      </c>
      <c r="J35" s="12">
        <v>1161</v>
      </c>
      <c r="K35" s="12">
        <v>13676</v>
      </c>
    </row>
    <row r="36" spans="1:11" ht="15.75" thickBot="1" x14ac:dyDescent="0.3">
      <c r="A36" s="14">
        <v>2007</v>
      </c>
      <c r="B36" s="12">
        <v>41</v>
      </c>
      <c r="C36" s="12">
        <v>13</v>
      </c>
      <c r="D36" s="12">
        <v>112</v>
      </c>
      <c r="E36" s="12">
        <v>166</v>
      </c>
      <c r="F36" s="12">
        <v>168</v>
      </c>
      <c r="G36" s="12">
        <v>162</v>
      </c>
      <c r="H36" s="12">
        <v>193</v>
      </c>
      <c r="I36" s="12">
        <v>234</v>
      </c>
      <c r="J36" s="12">
        <v>757</v>
      </c>
      <c r="K36" s="12">
        <v>8039</v>
      </c>
    </row>
    <row r="37" spans="1:11" ht="15.75" thickBot="1" x14ac:dyDescent="0.3">
      <c r="A37" s="14">
        <v>2008</v>
      </c>
      <c r="B37" s="12">
        <v>74</v>
      </c>
      <c r="C37" s="12">
        <v>24</v>
      </c>
      <c r="D37" s="12">
        <v>149</v>
      </c>
      <c r="E37" s="12">
        <v>247</v>
      </c>
      <c r="F37" s="12">
        <v>155</v>
      </c>
      <c r="G37" s="12">
        <v>200</v>
      </c>
      <c r="H37" s="12">
        <v>264</v>
      </c>
      <c r="I37" s="12">
        <v>380</v>
      </c>
      <c r="J37" s="12">
        <v>999</v>
      </c>
      <c r="K37" s="12">
        <v>7851</v>
      </c>
    </row>
    <row r="38" spans="1:11" ht="15.75" thickBot="1" x14ac:dyDescent="0.3">
      <c r="A38" s="14">
        <v>2009</v>
      </c>
      <c r="B38" s="12">
        <v>44</v>
      </c>
      <c r="C38" s="12">
        <v>15</v>
      </c>
      <c r="D38" s="12">
        <v>60</v>
      </c>
      <c r="E38" s="12">
        <v>119</v>
      </c>
      <c r="F38" s="12">
        <v>630</v>
      </c>
      <c r="G38" s="12">
        <v>214</v>
      </c>
      <c r="H38" s="12">
        <v>550</v>
      </c>
      <c r="I38" s="12">
        <v>80</v>
      </c>
      <c r="J38" s="12">
        <v>1474</v>
      </c>
      <c r="K38" s="12">
        <v>12040</v>
      </c>
    </row>
    <row r="39" spans="1:11" ht="15.75" thickBot="1" x14ac:dyDescent="0.3">
      <c r="A39" s="14">
        <v>2010</v>
      </c>
      <c r="B39" s="12">
        <v>50</v>
      </c>
      <c r="C39" s="12">
        <v>9</v>
      </c>
      <c r="D39" s="12">
        <v>185</v>
      </c>
      <c r="E39" s="12">
        <v>244</v>
      </c>
      <c r="F39" s="12">
        <v>520</v>
      </c>
      <c r="G39" s="12">
        <v>110</v>
      </c>
      <c r="H39" s="12">
        <v>185</v>
      </c>
      <c r="I39" s="12">
        <v>355</v>
      </c>
      <c r="J39" s="12">
        <v>1170</v>
      </c>
      <c r="K39" s="12">
        <v>11482</v>
      </c>
    </row>
    <row r="40" spans="1:11" ht="15.75" thickBot="1" x14ac:dyDescent="0.3">
      <c r="A40" s="14">
        <v>2011</v>
      </c>
      <c r="B40" s="12">
        <v>85</v>
      </c>
      <c r="C40" s="12">
        <v>48</v>
      </c>
      <c r="D40" s="12">
        <v>67</v>
      </c>
      <c r="E40" s="12">
        <v>200</v>
      </c>
      <c r="F40" s="12">
        <v>409</v>
      </c>
      <c r="G40" s="12">
        <v>95</v>
      </c>
      <c r="H40" s="12">
        <v>302</v>
      </c>
      <c r="I40" s="12">
        <v>263</v>
      </c>
      <c r="J40" s="12">
        <v>1069</v>
      </c>
      <c r="K40" s="12">
        <v>10511</v>
      </c>
    </row>
    <row r="41" spans="1:11" ht="15.75" thickBot="1" x14ac:dyDescent="0.3">
      <c r="A41" s="14">
        <v>2012</v>
      </c>
      <c r="B41" s="12">
        <v>205</v>
      </c>
      <c r="C41" s="12">
        <v>80</v>
      </c>
      <c r="D41" s="12">
        <v>108</v>
      </c>
      <c r="E41" s="12">
        <v>393</v>
      </c>
      <c r="F41" s="12">
        <v>93</v>
      </c>
      <c r="G41" s="12">
        <v>141</v>
      </c>
      <c r="H41" s="12">
        <v>223</v>
      </c>
      <c r="I41" s="12">
        <v>138</v>
      </c>
      <c r="J41" s="12">
        <v>595</v>
      </c>
      <c r="K41" s="12">
        <v>8999</v>
      </c>
    </row>
    <row r="42" spans="1:11" ht="15.75" thickBot="1" x14ac:dyDescent="0.3">
      <c r="A42" s="14">
        <v>2013</v>
      </c>
      <c r="B42" s="12">
        <v>596</v>
      </c>
      <c r="C42" s="12">
        <v>73</v>
      </c>
      <c r="D42" s="12">
        <v>208</v>
      </c>
      <c r="E42" s="12">
        <v>877</v>
      </c>
      <c r="F42" s="12">
        <v>98</v>
      </c>
      <c r="G42" s="12">
        <v>399</v>
      </c>
      <c r="H42" s="12">
        <v>240</v>
      </c>
      <c r="I42" s="12">
        <v>350</v>
      </c>
      <c r="J42" s="12">
        <v>1087</v>
      </c>
      <c r="K42" s="12">
        <v>16670</v>
      </c>
    </row>
    <row r="43" spans="1:11" ht="15.75" thickBot="1" x14ac:dyDescent="0.3">
      <c r="A43" s="14">
        <v>2014</v>
      </c>
      <c r="B43" s="12">
        <v>289</v>
      </c>
      <c r="C43" s="12">
        <v>37</v>
      </c>
      <c r="D43" s="12">
        <v>167</v>
      </c>
      <c r="E43" s="12">
        <v>493</v>
      </c>
      <c r="F43" s="12">
        <v>348</v>
      </c>
      <c r="G43" s="12">
        <v>91</v>
      </c>
      <c r="H43" s="12">
        <v>192</v>
      </c>
      <c r="I43" s="12">
        <v>653</v>
      </c>
      <c r="J43" s="12">
        <v>1284</v>
      </c>
      <c r="K43" s="12">
        <v>11037</v>
      </c>
    </row>
    <row r="44" spans="1:11" ht="15.75" thickBot="1" x14ac:dyDescent="0.3">
      <c r="A44" s="14">
        <v>2015</v>
      </c>
      <c r="B44" s="12">
        <v>746</v>
      </c>
      <c r="C44" s="12">
        <v>49</v>
      </c>
      <c r="D44" s="12">
        <v>252</v>
      </c>
      <c r="E44" s="12">
        <v>1047</v>
      </c>
      <c r="F44" s="12">
        <v>586</v>
      </c>
      <c r="G44" s="12">
        <v>1113</v>
      </c>
      <c r="H44" s="12">
        <v>331</v>
      </c>
      <c r="I44" s="12">
        <v>768</v>
      </c>
      <c r="J44" s="12">
        <v>2798</v>
      </c>
      <c r="K44" s="12">
        <v>23366</v>
      </c>
    </row>
    <row r="45" spans="1:11" ht="15.75" thickBot="1" x14ac:dyDescent="0.3">
      <c r="A45" s="14">
        <v>2016</v>
      </c>
      <c r="B45" s="12">
        <v>658</v>
      </c>
      <c r="C45" s="12">
        <v>17</v>
      </c>
      <c r="D45" s="12">
        <v>139</v>
      </c>
      <c r="E45" s="12">
        <v>814</v>
      </c>
      <c r="F45" s="12">
        <v>398</v>
      </c>
      <c r="G45" s="12">
        <v>160</v>
      </c>
      <c r="H45" s="12">
        <v>370</v>
      </c>
      <c r="I45" s="12">
        <v>615</v>
      </c>
      <c r="J45" s="12">
        <v>1543</v>
      </c>
      <c r="K45" s="12">
        <v>22006</v>
      </c>
    </row>
    <row r="46" spans="1:11" ht="15.75" thickBot="1" x14ac:dyDescent="0.3">
      <c r="A46" s="14">
        <v>2017</v>
      </c>
      <c r="B46" s="12">
        <v>796</v>
      </c>
      <c r="C46" s="12">
        <v>61</v>
      </c>
      <c r="D46" s="12">
        <v>136</v>
      </c>
      <c r="E46" s="12">
        <v>993</v>
      </c>
      <c r="F46" s="12">
        <v>793</v>
      </c>
      <c r="G46" s="12">
        <v>274</v>
      </c>
      <c r="H46" s="12">
        <v>605</v>
      </c>
      <c r="I46" s="12">
        <v>1561</v>
      </c>
      <c r="J46" s="12">
        <v>3233</v>
      </c>
      <c r="K46" s="12">
        <v>17749</v>
      </c>
    </row>
    <row r="47" spans="1:11" ht="15.75" thickBot="1" x14ac:dyDescent="0.3">
      <c r="A47" s="14">
        <v>2018</v>
      </c>
      <c r="B47" s="12">
        <v>723</v>
      </c>
      <c r="C47" s="12">
        <v>7</v>
      </c>
      <c r="D47" s="12">
        <v>20</v>
      </c>
      <c r="E47" s="12">
        <v>750</v>
      </c>
      <c r="F47" s="12">
        <v>270</v>
      </c>
      <c r="G47" s="12">
        <v>555</v>
      </c>
      <c r="H47" s="12">
        <v>420</v>
      </c>
      <c r="I47" s="12">
        <v>918</v>
      </c>
      <c r="J47" s="12">
        <v>2163</v>
      </c>
      <c r="K47" s="12">
        <v>16060</v>
      </c>
    </row>
    <row r="48" spans="1:11" ht="15.75" thickBot="1" x14ac:dyDescent="0.3">
      <c r="A48" s="14">
        <v>2019</v>
      </c>
      <c r="B48" s="12">
        <v>379</v>
      </c>
      <c r="C48" s="12">
        <v>10</v>
      </c>
      <c r="D48" s="12">
        <v>22</v>
      </c>
      <c r="E48" s="12">
        <v>411</v>
      </c>
      <c r="F48" s="12">
        <v>733</v>
      </c>
      <c r="G48" s="12">
        <v>441</v>
      </c>
      <c r="H48" s="12">
        <v>239</v>
      </c>
      <c r="I48" s="12">
        <v>787</v>
      </c>
      <c r="J48" s="12">
        <v>2200</v>
      </c>
      <c r="K48" s="12">
        <v>15624</v>
      </c>
    </row>
    <row r="49" spans="1:11" ht="15.75" thickBot="1" x14ac:dyDescent="0.3">
      <c r="A49" s="14">
        <v>2020</v>
      </c>
      <c r="B49" s="12">
        <v>385</v>
      </c>
      <c r="C49" s="12">
        <v>14</v>
      </c>
      <c r="D49" s="12">
        <v>43</v>
      </c>
      <c r="E49" s="12">
        <v>442</v>
      </c>
      <c r="F49" s="12">
        <v>188</v>
      </c>
      <c r="G49" s="12">
        <v>117</v>
      </c>
      <c r="H49" s="12">
        <v>350</v>
      </c>
      <c r="I49" s="12">
        <v>761</v>
      </c>
      <c r="J49" s="12">
        <v>1416</v>
      </c>
      <c r="K49" s="83">
        <v>12223</v>
      </c>
    </row>
    <row r="50" spans="1:11" ht="15.75" thickBot="1" x14ac:dyDescent="0.3">
      <c r="A50" s="14">
        <v>2021</v>
      </c>
      <c r="B50" s="123">
        <v>414</v>
      </c>
      <c r="C50" s="123">
        <v>23</v>
      </c>
      <c r="D50" s="123">
        <v>99</v>
      </c>
      <c r="E50" s="123">
        <v>536</v>
      </c>
      <c r="F50" s="123">
        <v>272</v>
      </c>
      <c r="G50" s="123">
        <v>266</v>
      </c>
      <c r="H50" s="123">
        <v>293</v>
      </c>
      <c r="I50" s="123">
        <v>1350</v>
      </c>
      <c r="J50" s="123">
        <v>2181</v>
      </c>
      <c r="K50" s="124">
        <v>16581</v>
      </c>
    </row>
    <row r="51" spans="1:11" ht="17.25" x14ac:dyDescent="0.25">
      <c r="A51" s="6" t="s">
        <v>149</v>
      </c>
      <c r="B51" s="6"/>
      <c r="C51" s="6"/>
      <c r="D51" s="6"/>
      <c r="E51" s="6"/>
      <c r="F51" s="6"/>
      <c r="G51" s="6"/>
      <c r="H51" s="6"/>
      <c r="I51" s="6"/>
      <c r="J51" s="6"/>
      <c r="K51" s="6"/>
    </row>
    <row r="100" spans="1:53" s="19" customFormat="1" x14ac:dyDescent="0.25">
      <c r="A100" s="17"/>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row>
    <row r="102" spans="1:53" ht="15.75" thickBot="1" x14ac:dyDescent="0.3">
      <c r="A102" s="23" t="s">
        <v>56</v>
      </c>
    </row>
    <row r="103" spans="1:53" ht="15.75" thickBot="1" x14ac:dyDescent="0.3">
      <c r="A103" s="155" t="s">
        <v>0</v>
      </c>
      <c r="B103" s="150" t="s">
        <v>43</v>
      </c>
      <c r="C103" s="151"/>
      <c r="D103" s="151"/>
      <c r="E103" s="152"/>
      <c r="F103" s="150" t="s">
        <v>44</v>
      </c>
      <c r="G103" s="151"/>
      <c r="H103" s="151"/>
      <c r="I103" s="151"/>
      <c r="J103" s="152"/>
      <c r="K103" s="21" t="s">
        <v>45</v>
      </c>
    </row>
    <row r="104" spans="1:53" ht="45.75" thickBot="1" x14ac:dyDescent="0.3">
      <c r="A104" s="157"/>
      <c r="B104" s="10" t="s">
        <v>46</v>
      </c>
      <c r="C104" s="10" t="s">
        <v>47</v>
      </c>
      <c r="D104" s="10" t="s">
        <v>48</v>
      </c>
      <c r="E104" s="10" t="s">
        <v>49</v>
      </c>
      <c r="F104" s="10" t="s">
        <v>50</v>
      </c>
      <c r="G104" s="10" t="s">
        <v>51</v>
      </c>
      <c r="H104" s="10" t="s">
        <v>52</v>
      </c>
      <c r="I104" s="10" t="s">
        <v>53</v>
      </c>
      <c r="J104" s="10" t="s">
        <v>54</v>
      </c>
      <c r="K104" s="10" t="s">
        <v>55</v>
      </c>
    </row>
    <row r="105" spans="1:53" ht="15.75" thickBot="1" x14ac:dyDescent="0.3">
      <c r="A105" s="51" t="s">
        <v>134</v>
      </c>
      <c r="B105" s="52" t="str">
        <f t="shared" ref="B105:K105" si="0">IFERROR(AVERAGEIFS(B$2:B$82,$A$2:$A$82,"&gt;=1975",$A$2:$A$82,"&lt;=1978"),"")</f>
        <v/>
      </c>
      <c r="C105" s="52" t="str">
        <f t="shared" si="0"/>
        <v/>
      </c>
      <c r="D105" s="52" t="str">
        <f t="shared" si="0"/>
        <v/>
      </c>
      <c r="E105" s="52" t="str">
        <f t="shared" si="0"/>
        <v/>
      </c>
      <c r="F105" s="52" t="str">
        <f t="shared" si="0"/>
        <v/>
      </c>
      <c r="G105" s="52">
        <f t="shared" si="0"/>
        <v>40</v>
      </c>
      <c r="H105" s="52">
        <f t="shared" si="0"/>
        <v>56.25</v>
      </c>
      <c r="I105" s="52">
        <f t="shared" si="0"/>
        <v>50</v>
      </c>
      <c r="J105" s="52">
        <f t="shared" si="0"/>
        <v>146.5</v>
      </c>
      <c r="K105" s="52" t="str">
        <f t="shared" si="0"/>
        <v/>
      </c>
    </row>
    <row r="106" spans="1:53" ht="15.75" thickBot="1" x14ac:dyDescent="0.3">
      <c r="A106" s="51" t="s">
        <v>135</v>
      </c>
      <c r="B106" s="52">
        <f t="shared" ref="B106:K106" si="1">IFERROR(AVERAGEIFS(B$2:B$82,$A$2:$A$82,"&gt;=1979",$A$2:$A$82,"&lt;=1984"),"")</f>
        <v>25</v>
      </c>
      <c r="C106" s="52">
        <f t="shared" si="1"/>
        <v>115</v>
      </c>
      <c r="D106" s="52">
        <f t="shared" si="1"/>
        <v>18.666666666666668</v>
      </c>
      <c r="E106" s="52">
        <f t="shared" si="1"/>
        <v>135.25</v>
      </c>
      <c r="F106" s="52">
        <f t="shared" si="1"/>
        <v>12.25</v>
      </c>
      <c r="G106" s="52">
        <f t="shared" si="1"/>
        <v>298.33333333333331</v>
      </c>
      <c r="H106" s="52">
        <f t="shared" si="1"/>
        <v>176.66666666666666</v>
      </c>
      <c r="I106" s="52">
        <f t="shared" si="1"/>
        <v>733.33333333333337</v>
      </c>
      <c r="J106" s="52">
        <f t="shared" si="1"/>
        <v>1216.5</v>
      </c>
      <c r="K106" s="52">
        <f t="shared" si="1"/>
        <v>5762.5</v>
      </c>
    </row>
    <row r="107" spans="1:53" ht="15.75" thickBot="1" x14ac:dyDescent="0.3">
      <c r="A107" s="51" t="s">
        <v>136</v>
      </c>
      <c r="B107" s="52">
        <f t="shared" ref="B107:K107" si="2">IFERROR(AVERAGEIFS(B$2:B$82,$A$2:$A$82,"&gt;=1985",$A$2:$A$82,"&lt;=1995"),"")</f>
        <v>208.14285714285714</v>
      </c>
      <c r="C107" s="52">
        <f t="shared" si="2"/>
        <v>207.88888888888889</v>
      </c>
      <c r="D107" s="52">
        <f t="shared" si="2"/>
        <v>209.75</v>
      </c>
      <c r="E107" s="52">
        <f t="shared" si="2"/>
        <v>463</v>
      </c>
      <c r="F107" s="52">
        <f t="shared" si="2"/>
        <v>35.333333333333336</v>
      </c>
      <c r="G107" s="52">
        <f t="shared" si="2"/>
        <v>92.272727272727266</v>
      </c>
      <c r="H107" s="52">
        <f t="shared" si="2"/>
        <v>108</v>
      </c>
      <c r="I107" s="52">
        <f t="shared" si="2"/>
        <v>506.36363636363637</v>
      </c>
      <c r="J107" s="52">
        <f t="shared" si="2"/>
        <v>725.90909090909088</v>
      </c>
      <c r="K107" s="52">
        <f t="shared" si="2"/>
        <v>6823.727272727273</v>
      </c>
    </row>
    <row r="108" spans="1:53" ht="15.75" thickBot="1" x14ac:dyDescent="0.3">
      <c r="A108" s="51" t="s">
        <v>137</v>
      </c>
      <c r="B108" s="52">
        <f t="shared" ref="B108:K108" si="3">IFERROR(AVERAGEIFS(B$2:B$82,$A$2:$A$82,"&gt;=1996",$A$2:$A$82,"&lt;=1998"),"")</f>
        <v>369.66666666666669</v>
      </c>
      <c r="C108" s="52">
        <f t="shared" si="3"/>
        <v>266.66666666666669</v>
      </c>
      <c r="D108" s="52">
        <f t="shared" si="3"/>
        <v>160.66666666666666</v>
      </c>
      <c r="E108" s="52">
        <f t="shared" si="3"/>
        <v>797</v>
      </c>
      <c r="F108" s="52">
        <f t="shared" si="3"/>
        <v>92.333333333333329</v>
      </c>
      <c r="G108" s="52">
        <f t="shared" si="3"/>
        <v>251.66666666666666</v>
      </c>
      <c r="H108" s="52">
        <f t="shared" si="3"/>
        <v>533.66666666666663</v>
      </c>
      <c r="I108" s="52">
        <f t="shared" si="3"/>
        <v>747</v>
      </c>
      <c r="J108" s="52">
        <f t="shared" si="3"/>
        <v>1624.6666666666667</v>
      </c>
      <c r="K108" s="52">
        <f t="shared" si="3"/>
        <v>14011</v>
      </c>
    </row>
    <row r="109" spans="1:53" ht="15.75" thickBot="1" x14ac:dyDescent="0.3">
      <c r="A109" s="53" t="s">
        <v>138</v>
      </c>
      <c r="B109" s="52">
        <f t="shared" ref="B109:K109" si="4">IFERROR(AVERAGEIFS(B$2:B$82,$A$2:$A$82,"&gt;=1999",$A$2:$A$82,"&lt;=2008"),"")</f>
        <v>125.6</v>
      </c>
      <c r="C109" s="52">
        <f t="shared" si="4"/>
        <v>87.7</v>
      </c>
      <c r="D109" s="52">
        <f t="shared" si="4"/>
        <v>148</v>
      </c>
      <c r="E109" s="52">
        <f t="shared" si="4"/>
        <v>361.3</v>
      </c>
      <c r="F109" s="52">
        <f t="shared" si="4"/>
        <v>528.6</v>
      </c>
      <c r="G109" s="52">
        <f t="shared" si="4"/>
        <v>241.6</v>
      </c>
      <c r="H109" s="52">
        <f t="shared" si="4"/>
        <v>335.8</v>
      </c>
      <c r="I109" s="52">
        <f t="shared" si="4"/>
        <v>356.1</v>
      </c>
      <c r="J109" s="52">
        <f t="shared" si="4"/>
        <v>1462.1</v>
      </c>
      <c r="K109" s="52">
        <f t="shared" si="4"/>
        <v>10891.2</v>
      </c>
    </row>
    <row r="110" spans="1:53" ht="15.75" thickBot="1" x14ac:dyDescent="0.3">
      <c r="A110" s="14">
        <v>2009</v>
      </c>
      <c r="B110" s="83">
        <f>IF(B38&gt;0,B38,"")</f>
        <v>44</v>
      </c>
      <c r="C110" s="83">
        <f t="shared" ref="C110:K110" si="5">IF(C38&gt;0,C38,"")</f>
        <v>15</v>
      </c>
      <c r="D110" s="83">
        <f t="shared" si="5"/>
        <v>60</v>
      </c>
      <c r="E110" s="83">
        <f t="shared" si="5"/>
        <v>119</v>
      </c>
      <c r="F110" s="83">
        <f t="shared" si="5"/>
        <v>630</v>
      </c>
      <c r="G110" s="83">
        <f t="shared" si="5"/>
        <v>214</v>
      </c>
      <c r="H110" s="83">
        <f t="shared" si="5"/>
        <v>550</v>
      </c>
      <c r="I110" s="83">
        <f t="shared" si="5"/>
        <v>80</v>
      </c>
      <c r="J110" s="83">
        <f t="shared" si="5"/>
        <v>1474</v>
      </c>
      <c r="K110" s="83">
        <f t="shared" si="5"/>
        <v>12040</v>
      </c>
    </row>
    <row r="111" spans="1:53" ht="15.75" thickBot="1" x14ac:dyDescent="0.3">
      <c r="A111" s="14">
        <v>2010</v>
      </c>
      <c r="B111" s="83">
        <f t="shared" ref="B111:K111" si="6">IF(B39&gt;0,B39,"")</f>
        <v>50</v>
      </c>
      <c r="C111" s="83">
        <f t="shared" si="6"/>
        <v>9</v>
      </c>
      <c r="D111" s="83">
        <f t="shared" si="6"/>
        <v>185</v>
      </c>
      <c r="E111" s="83">
        <f t="shared" si="6"/>
        <v>244</v>
      </c>
      <c r="F111" s="83">
        <f t="shared" si="6"/>
        <v>520</v>
      </c>
      <c r="G111" s="83">
        <f t="shared" si="6"/>
        <v>110</v>
      </c>
      <c r="H111" s="83">
        <f t="shared" si="6"/>
        <v>185</v>
      </c>
      <c r="I111" s="83">
        <f t="shared" si="6"/>
        <v>355</v>
      </c>
      <c r="J111" s="83">
        <f t="shared" si="6"/>
        <v>1170</v>
      </c>
      <c r="K111" s="83">
        <f t="shared" si="6"/>
        <v>11482</v>
      </c>
    </row>
    <row r="112" spans="1:53" ht="15.75" thickBot="1" x14ac:dyDescent="0.3">
      <c r="A112" s="14">
        <v>2011</v>
      </c>
      <c r="B112" s="83">
        <f t="shared" ref="B112:K112" si="7">IF(B40&gt;0,B40,"")</f>
        <v>85</v>
      </c>
      <c r="C112" s="83">
        <f t="shared" si="7"/>
        <v>48</v>
      </c>
      <c r="D112" s="83">
        <f t="shared" si="7"/>
        <v>67</v>
      </c>
      <c r="E112" s="83">
        <f t="shared" si="7"/>
        <v>200</v>
      </c>
      <c r="F112" s="83">
        <f t="shared" si="7"/>
        <v>409</v>
      </c>
      <c r="G112" s="83">
        <f t="shared" si="7"/>
        <v>95</v>
      </c>
      <c r="H112" s="83">
        <f t="shared" si="7"/>
        <v>302</v>
      </c>
      <c r="I112" s="83">
        <f t="shared" si="7"/>
        <v>263</v>
      </c>
      <c r="J112" s="83">
        <f t="shared" si="7"/>
        <v>1069</v>
      </c>
      <c r="K112" s="83">
        <f t="shared" si="7"/>
        <v>10511</v>
      </c>
    </row>
    <row r="113" spans="1:11" ht="15.75" thickBot="1" x14ac:dyDescent="0.3">
      <c r="A113" s="14">
        <v>2012</v>
      </c>
      <c r="B113" s="83">
        <f t="shared" ref="B113:K113" si="8">IF(B41&gt;0,B41,"")</f>
        <v>205</v>
      </c>
      <c r="C113" s="83">
        <f t="shared" si="8"/>
        <v>80</v>
      </c>
      <c r="D113" s="83">
        <f t="shared" si="8"/>
        <v>108</v>
      </c>
      <c r="E113" s="83">
        <f t="shared" si="8"/>
        <v>393</v>
      </c>
      <c r="F113" s="83">
        <f t="shared" si="8"/>
        <v>93</v>
      </c>
      <c r="G113" s="83">
        <f t="shared" si="8"/>
        <v>141</v>
      </c>
      <c r="H113" s="83">
        <f t="shared" si="8"/>
        <v>223</v>
      </c>
      <c r="I113" s="83">
        <f t="shared" si="8"/>
        <v>138</v>
      </c>
      <c r="J113" s="83">
        <f t="shared" si="8"/>
        <v>595</v>
      </c>
      <c r="K113" s="83">
        <f t="shared" si="8"/>
        <v>8999</v>
      </c>
    </row>
    <row r="114" spans="1:11" ht="15.75" thickBot="1" x14ac:dyDescent="0.3">
      <c r="A114" s="14">
        <v>2013</v>
      </c>
      <c r="B114" s="83">
        <f t="shared" ref="B114:K114" si="9">IF(B42&gt;0,B42,"")</f>
        <v>596</v>
      </c>
      <c r="C114" s="83">
        <f t="shared" si="9"/>
        <v>73</v>
      </c>
      <c r="D114" s="83">
        <f t="shared" si="9"/>
        <v>208</v>
      </c>
      <c r="E114" s="83">
        <f t="shared" si="9"/>
        <v>877</v>
      </c>
      <c r="F114" s="83">
        <f t="shared" si="9"/>
        <v>98</v>
      </c>
      <c r="G114" s="83">
        <f t="shared" si="9"/>
        <v>399</v>
      </c>
      <c r="H114" s="83">
        <f t="shared" si="9"/>
        <v>240</v>
      </c>
      <c r="I114" s="83">
        <f t="shared" si="9"/>
        <v>350</v>
      </c>
      <c r="J114" s="83">
        <f t="shared" si="9"/>
        <v>1087</v>
      </c>
      <c r="K114" s="83">
        <f t="shared" si="9"/>
        <v>16670</v>
      </c>
    </row>
    <row r="115" spans="1:11" ht="15.75" thickBot="1" x14ac:dyDescent="0.3">
      <c r="A115" s="14">
        <v>2014</v>
      </c>
      <c r="B115" s="83">
        <f t="shared" ref="B115:K115" si="10">IF(B43&gt;0,B43,"")</f>
        <v>289</v>
      </c>
      <c r="C115" s="83">
        <f t="shared" si="10"/>
        <v>37</v>
      </c>
      <c r="D115" s="83">
        <f t="shared" si="10"/>
        <v>167</v>
      </c>
      <c r="E115" s="83">
        <f t="shared" si="10"/>
        <v>493</v>
      </c>
      <c r="F115" s="83">
        <f t="shared" si="10"/>
        <v>348</v>
      </c>
      <c r="G115" s="83">
        <f t="shared" si="10"/>
        <v>91</v>
      </c>
      <c r="H115" s="83">
        <f t="shared" si="10"/>
        <v>192</v>
      </c>
      <c r="I115" s="83">
        <f t="shared" si="10"/>
        <v>653</v>
      </c>
      <c r="J115" s="83">
        <f t="shared" si="10"/>
        <v>1284</v>
      </c>
      <c r="K115" s="83">
        <f t="shared" si="10"/>
        <v>11037</v>
      </c>
    </row>
    <row r="116" spans="1:11" ht="15.75" thickBot="1" x14ac:dyDescent="0.3">
      <c r="A116" s="14">
        <v>2015</v>
      </c>
      <c r="B116" s="83">
        <f t="shared" ref="B116:K116" si="11">IF(B44&gt;0,B44,"")</f>
        <v>746</v>
      </c>
      <c r="C116" s="83">
        <f t="shared" si="11"/>
        <v>49</v>
      </c>
      <c r="D116" s="83">
        <f t="shared" si="11"/>
        <v>252</v>
      </c>
      <c r="E116" s="83">
        <f t="shared" si="11"/>
        <v>1047</v>
      </c>
      <c r="F116" s="83">
        <f t="shared" si="11"/>
        <v>586</v>
      </c>
      <c r="G116" s="83">
        <f t="shared" si="11"/>
        <v>1113</v>
      </c>
      <c r="H116" s="83">
        <f t="shared" si="11"/>
        <v>331</v>
      </c>
      <c r="I116" s="83">
        <f t="shared" si="11"/>
        <v>768</v>
      </c>
      <c r="J116" s="83">
        <f t="shared" si="11"/>
        <v>2798</v>
      </c>
      <c r="K116" s="83">
        <f t="shared" si="11"/>
        <v>23366</v>
      </c>
    </row>
    <row r="117" spans="1:11" ht="15.75" thickBot="1" x14ac:dyDescent="0.3">
      <c r="A117" s="14">
        <v>2016</v>
      </c>
      <c r="B117" s="83">
        <f t="shared" ref="B117:K117" si="12">IF(B45&gt;0,B45,"")</f>
        <v>658</v>
      </c>
      <c r="C117" s="83">
        <f t="shared" si="12"/>
        <v>17</v>
      </c>
      <c r="D117" s="83">
        <f t="shared" si="12"/>
        <v>139</v>
      </c>
      <c r="E117" s="83">
        <f t="shared" si="12"/>
        <v>814</v>
      </c>
      <c r="F117" s="83">
        <f t="shared" si="12"/>
        <v>398</v>
      </c>
      <c r="G117" s="83">
        <f t="shared" si="12"/>
        <v>160</v>
      </c>
      <c r="H117" s="83">
        <f t="shared" si="12"/>
        <v>370</v>
      </c>
      <c r="I117" s="83">
        <f t="shared" si="12"/>
        <v>615</v>
      </c>
      <c r="J117" s="83">
        <f t="shared" si="12"/>
        <v>1543</v>
      </c>
      <c r="K117" s="83">
        <f t="shared" si="12"/>
        <v>22006</v>
      </c>
    </row>
    <row r="118" spans="1:11" ht="15.75" thickBot="1" x14ac:dyDescent="0.3">
      <c r="A118" s="14">
        <v>2017</v>
      </c>
      <c r="B118" s="83">
        <f t="shared" ref="B118:K118" si="13">IF(B46&gt;0,B46,"")</f>
        <v>796</v>
      </c>
      <c r="C118" s="83">
        <f t="shared" si="13"/>
        <v>61</v>
      </c>
      <c r="D118" s="83">
        <f t="shared" si="13"/>
        <v>136</v>
      </c>
      <c r="E118" s="83">
        <f t="shared" si="13"/>
        <v>993</v>
      </c>
      <c r="F118" s="83">
        <f t="shared" si="13"/>
        <v>793</v>
      </c>
      <c r="G118" s="83">
        <f t="shared" si="13"/>
        <v>274</v>
      </c>
      <c r="H118" s="83">
        <f t="shared" si="13"/>
        <v>605</v>
      </c>
      <c r="I118" s="83">
        <f t="shared" si="13"/>
        <v>1561</v>
      </c>
      <c r="J118" s="83">
        <f t="shared" si="13"/>
        <v>3233</v>
      </c>
      <c r="K118" s="83">
        <f t="shared" si="13"/>
        <v>17749</v>
      </c>
    </row>
    <row r="119" spans="1:11" ht="15.75" thickBot="1" x14ac:dyDescent="0.3">
      <c r="A119" s="14">
        <v>2018</v>
      </c>
      <c r="B119" s="83">
        <f t="shared" ref="B119:K119" si="14">IF(B47&gt;0,B47,"")</f>
        <v>723</v>
      </c>
      <c r="C119" s="83">
        <f t="shared" si="14"/>
        <v>7</v>
      </c>
      <c r="D119" s="83">
        <f t="shared" si="14"/>
        <v>20</v>
      </c>
      <c r="E119" s="83">
        <f t="shared" si="14"/>
        <v>750</v>
      </c>
      <c r="F119" s="83">
        <f t="shared" si="14"/>
        <v>270</v>
      </c>
      <c r="G119" s="83">
        <f t="shared" si="14"/>
        <v>555</v>
      </c>
      <c r="H119" s="83">
        <f t="shared" si="14"/>
        <v>420</v>
      </c>
      <c r="I119" s="83">
        <f t="shared" si="14"/>
        <v>918</v>
      </c>
      <c r="J119" s="83">
        <f t="shared" si="14"/>
        <v>2163</v>
      </c>
      <c r="K119" s="83">
        <f t="shared" si="14"/>
        <v>16060</v>
      </c>
    </row>
    <row r="120" spans="1:11" ht="15.75" thickBot="1" x14ac:dyDescent="0.3">
      <c r="A120" s="14">
        <v>2019</v>
      </c>
      <c r="B120" s="83">
        <f t="shared" ref="B120:K120" si="15">IF(B48&gt;0,B48,"")</f>
        <v>379</v>
      </c>
      <c r="C120" s="83">
        <f t="shared" si="15"/>
        <v>10</v>
      </c>
      <c r="D120" s="83">
        <f t="shared" si="15"/>
        <v>22</v>
      </c>
      <c r="E120" s="83">
        <f t="shared" si="15"/>
        <v>411</v>
      </c>
      <c r="F120" s="83">
        <f t="shared" si="15"/>
        <v>733</v>
      </c>
      <c r="G120" s="83">
        <f t="shared" si="15"/>
        <v>441</v>
      </c>
      <c r="H120" s="83">
        <f t="shared" si="15"/>
        <v>239</v>
      </c>
      <c r="I120" s="83">
        <f t="shared" si="15"/>
        <v>787</v>
      </c>
      <c r="J120" s="83">
        <f t="shared" si="15"/>
        <v>2200</v>
      </c>
      <c r="K120" s="83">
        <f t="shared" si="15"/>
        <v>15624</v>
      </c>
    </row>
    <row r="121" spans="1:11" ht="15.75" thickBot="1" x14ac:dyDescent="0.3">
      <c r="A121" s="14">
        <v>2020</v>
      </c>
      <c r="B121" s="12">
        <v>385</v>
      </c>
      <c r="C121" s="12">
        <v>14</v>
      </c>
      <c r="D121" s="12">
        <v>43</v>
      </c>
      <c r="E121" s="12">
        <v>442</v>
      </c>
      <c r="F121" s="12">
        <v>188</v>
      </c>
      <c r="G121" s="12">
        <v>117</v>
      </c>
      <c r="H121" s="12">
        <v>350</v>
      </c>
      <c r="I121" s="12">
        <v>761</v>
      </c>
      <c r="J121" s="12">
        <v>1416</v>
      </c>
      <c r="K121" s="83">
        <v>12223</v>
      </c>
    </row>
    <row r="122" spans="1:11" ht="15.75" thickBot="1" x14ac:dyDescent="0.3">
      <c r="A122" s="14">
        <v>2021</v>
      </c>
      <c r="B122" s="123">
        <v>414</v>
      </c>
      <c r="C122" s="123">
        <v>23</v>
      </c>
      <c r="D122" s="123">
        <v>99</v>
      </c>
      <c r="E122" s="123">
        <v>536</v>
      </c>
      <c r="F122" s="123">
        <v>272</v>
      </c>
      <c r="G122" s="123">
        <v>266</v>
      </c>
      <c r="H122" s="123">
        <v>293</v>
      </c>
      <c r="I122" s="123">
        <v>1350</v>
      </c>
      <c r="J122" s="123">
        <v>2181</v>
      </c>
      <c r="K122" s="123">
        <v>16581</v>
      </c>
    </row>
    <row r="123" spans="1:11" ht="17.25" x14ac:dyDescent="0.25">
      <c r="A123" s="6" t="s">
        <v>149</v>
      </c>
      <c r="B123" s="6"/>
      <c r="C123" s="6"/>
      <c r="D123" s="6"/>
      <c r="E123" s="6"/>
      <c r="F123" s="6"/>
      <c r="G123" s="6"/>
      <c r="H123" s="6"/>
      <c r="I123" s="6"/>
      <c r="J123" s="6"/>
      <c r="K123" s="6"/>
    </row>
  </sheetData>
  <mergeCells count="6">
    <mergeCell ref="A2:A3"/>
    <mergeCell ref="B2:E2"/>
    <mergeCell ref="F2:J2"/>
    <mergeCell ref="A103:A104"/>
    <mergeCell ref="B103:E103"/>
    <mergeCell ref="F103:J103"/>
  </mergeCells>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dimension ref="A1:BD130"/>
  <sheetViews>
    <sheetView zoomScale="85" zoomScaleNormal="85" workbookViewId="0"/>
  </sheetViews>
  <sheetFormatPr defaultColWidth="9.140625" defaultRowHeight="15" x14ac:dyDescent="0.25"/>
  <cols>
    <col min="1" max="1" width="15.42578125" style="6" customWidth="1"/>
    <col min="2" max="7" width="9.140625" style="8"/>
    <col min="8" max="8" width="9.140625" style="58"/>
    <col min="9" max="9" width="9.140625" style="8"/>
    <col min="10" max="10" width="9.140625" style="58"/>
    <col min="11" max="56" width="9.140625" style="8"/>
    <col min="57" max="16384" width="9.140625" style="5"/>
  </cols>
  <sheetData>
    <row r="1" spans="1:17" ht="15.75" thickBot="1" x14ac:dyDescent="0.3">
      <c r="A1" s="23" t="s">
        <v>57</v>
      </c>
    </row>
    <row r="2" spans="1:17" ht="15" customHeight="1" thickBot="1" x14ac:dyDescent="0.3">
      <c r="A2" s="167"/>
      <c r="B2" s="150" t="s">
        <v>58</v>
      </c>
      <c r="C2" s="151"/>
      <c r="D2" s="151"/>
      <c r="E2" s="151"/>
      <c r="F2" s="151"/>
      <c r="G2" s="151"/>
      <c r="H2" s="151"/>
      <c r="I2" s="151"/>
      <c r="J2" s="151"/>
      <c r="K2" s="151"/>
      <c r="L2" s="151"/>
      <c r="M2" s="151"/>
      <c r="N2" s="151"/>
      <c r="O2" s="151"/>
      <c r="P2" s="152"/>
    </row>
    <row r="3" spans="1:17" x14ac:dyDescent="0.25">
      <c r="A3" s="168"/>
      <c r="B3" s="32" t="s">
        <v>59</v>
      </c>
      <c r="C3" s="35" t="s">
        <v>59</v>
      </c>
      <c r="D3" s="97" t="s">
        <v>59</v>
      </c>
      <c r="E3" s="32" t="s">
        <v>59</v>
      </c>
      <c r="F3" s="32" t="s">
        <v>59</v>
      </c>
      <c r="G3" s="158"/>
      <c r="H3" s="160"/>
      <c r="I3" s="158"/>
      <c r="J3" s="169"/>
      <c r="K3" s="115"/>
      <c r="L3" s="94"/>
      <c r="M3" s="93"/>
      <c r="N3" s="94"/>
      <c r="O3" s="93"/>
      <c r="P3" s="94"/>
    </row>
    <row r="4" spans="1:17" x14ac:dyDescent="0.25">
      <c r="A4" s="168"/>
      <c r="B4" s="32" t="s">
        <v>60</v>
      </c>
      <c r="C4" s="35" t="s">
        <v>60</v>
      </c>
      <c r="D4" s="97" t="s">
        <v>63</v>
      </c>
      <c r="E4" s="32" t="s">
        <v>63</v>
      </c>
      <c r="F4" s="32" t="s">
        <v>65</v>
      </c>
      <c r="G4" s="164"/>
      <c r="H4" s="165"/>
      <c r="I4" s="164"/>
      <c r="J4" s="170"/>
      <c r="K4" s="116"/>
      <c r="L4" s="97"/>
      <c r="M4" s="164" t="s">
        <v>12</v>
      </c>
      <c r="N4" s="165"/>
      <c r="O4" s="96"/>
      <c r="P4" s="97"/>
    </row>
    <row r="5" spans="1:17" ht="15.75" thickBot="1" x14ac:dyDescent="0.3">
      <c r="A5" s="168"/>
      <c r="B5" s="32" t="s">
        <v>61</v>
      </c>
      <c r="C5" s="35" t="s">
        <v>62</v>
      </c>
      <c r="D5" s="97" t="s">
        <v>64</v>
      </c>
      <c r="E5" s="32" t="s">
        <v>62</v>
      </c>
      <c r="F5" s="32" t="s">
        <v>63</v>
      </c>
      <c r="G5" s="161" t="s">
        <v>66</v>
      </c>
      <c r="H5" s="163"/>
      <c r="I5" s="161" t="s">
        <v>117</v>
      </c>
      <c r="J5" s="171"/>
      <c r="K5" s="166" t="s">
        <v>143</v>
      </c>
      <c r="L5" s="165"/>
      <c r="M5" s="161" t="s">
        <v>144</v>
      </c>
      <c r="N5" s="163"/>
      <c r="O5" s="161" t="s">
        <v>145</v>
      </c>
      <c r="P5" s="163"/>
    </row>
    <row r="6" spans="1:17" ht="15.75" thickBot="1" x14ac:dyDescent="0.3">
      <c r="A6" s="20" t="s">
        <v>0</v>
      </c>
      <c r="B6" s="10" t="s">
        <v>14</v>
      </c>
      <c r="C6" s="95" t="s">
        <v>14</v>
      </c>
      <c r="D6" s="37" t="s">
        <v>14</v>
      </c>
      <c r="E6" s="38" t="s">
        <v>14</v>
      </c>
      <c r="F6" s="10" t="s">
        <v>32</v>
      </c>
      <c r="G6" s="10" t="s">
        <v>14</v>
      </c>
      <c r="H6" s="72" t="s">
        <v>13</v>
      </c>
      <c r="I6" s="10" t="s">
        <v>14</v>
      </c>
      <c r="J6" s="59" t="s">
        <v>13</v>
      </c>
      <c r="K6" s="41" t="s">
        <v>14</v>
      </c>
      <c r="L6" s="41" t="s">
        <v>13</v>
      </c>
      <c r="M6" s="41" t="s">
        <v>14</v>
      </c>
      <c r="N6" s="41" t="s">
        <v>13</v>
      </c>
      <c r="O6" s="41" t="s">
        <v>14</v>
      </c>
      <c r="P6" s="41" t="s">
        <v>13</v>
      </c>
    </row>
    <row r="7" spans="1:17" ht="15.75" thickBot="1" x14ac:dyDescent="0.3">
      <c r="A7" s="14">
        <v>1975</v>
      </c>
      <c r="B7" s="83">
        <v>8360</v>
      </c>
      <c r="C7" s="83">
        <v>9240.2451277248001</v>
      </c>
      <c r="D7" s="83">
        <v>41152.073336120877</v>
      </c>
      <c r="E7" s="83">
        <v>17286.196604459332</v>
      </c>
      <c r="F7" s="83">
        <v>76038.515068305016</v>
      </c>
      <c r="G7" s="12"/>
      <c r="H7" s="54"/>
      <c r="I7" s="12">
        <v>31570</v>
      </c>
      <c r="J7" s="55">
        <v>0.35</v>
      </c>
      <c r="K7" s="12">
        <v>5606.295753555145</v>
      </c>
      <c r="L7" s="119">
        <v>0.20306487107691537</v>
      </c>
      <c r="M7" s="12">
        <v>1117.1251416118125</v>
      </c>
      <c r="N7" s="119">
        <v>0.11741688530664846</v>
      </c>
      <c r="O7" s="33">
        <v>11796.480880295792</v>
      </c>
      <c r="P7" s="121">
        <v>0.16686495276657032</v>
      </c>
      <c r="Q7" s="118"/>
    </row>
    <row r="8" spans="1:17" ht="15.75" thickBot="1" x14ac:dyDescent="0.3">
      <c r="A8" s="14">
        <v>1976</v>
      </c>
      <c r="B8" s="83">
        <v>5575</v>
      </c>
      <c r="C8" s="83">
        <v>9133.8541202554952</v>
      </c>
      <c r="D8" s="83">
        <v>5921.5692404059555</v>
      </c>
      <c r="E8" s="83">
        <v>12835.905210962561</v>
      </c>
      <c r="F8" s="83">
        <v>33466.328571624006</v>
      </c>
      <c r="G8" s="12"/>
      <c r="H8" s="54"/>
      <c r="I8" s="12">
        <v>3347</v>
      </c>
      <c r="J8" s="55">
        <v>0.41</v>
      </c>
      <c r="K8" s="12">
        <v>4444.9291817506646</v>
      </c>
      <c r="L8" s="119">
        <v>0.20317757593155295</v>
      </c>
      <c r="M8" s="12">
        <v>1051.4118979875882</v>
      </c>
      <c r="N8" s="119">
        <v>0.11741688530664844</v>
      </c>
      <c r="O8" s="33">
        <v>7149.6150296255437</v>
      </c>
      <c r="P8" s="121">
        <v>0.15507542565854512</v>
      </c>
      <c r="Q8" s="118"/>
    </row>
    <row r="9" spans="1:17" ht="15.75" thickBot="1" x14ac:dyDescent="0.3">
      <c r="A9" s="14">
        <v>1977</v>
      </c>
      <c r="B9" s="83">
        <v>4458</v>
      </c>
      <c r="C9" s="83">
        <v>11323.169266630881</v>
      </c>
      <c r="D9" s="83">
        <v>25796.710957819614</v>
      </c>
      <c r="E9" s="83">
        <v>16818.427720520249</v>
      </c>
      <c r="F9" s="83">
        <v>58396.307944970744</v>
      </c>
      <c r="G9" s="12"/>
      <c r="H9" s="54"/>
      <c r="I9" s="12">
        <v>15503</v>
      </c>
      <c r="J9" s="55">
        <v>0.36</v>
      </c>
      <c r="K9" s="12">
        <v>3498.0855648299193</v>
      </c>
      <c r="L9" s="119">
        <v>0.20405634382627649</v>
      </c>
      <c r="M9" s="12">
        <v>919.98541073913964</v>
      </c>
      <c r="N9" s="119">
        <v>0.11741688530664846</v>
      </c>
      <c r="O9" s="33">
        <v>7670.394188601721</v>
      </c>
      <c r="P9" s="121">
        <v>0.15599832638160871</v>
      </c>
      <c r="Q9" s="118"/>
    </row>
    <row r="10" spans="1:17" ht="15.75" thickBot="1" x14ac:dyDescent="0.3">
      <c r="A10" s="14">
        <v>1978</v>
      </c>
      <c r="B10" s="83">
        <v>5209</v>
      </c>
      <c r="C10" s="83">
        <v>15223.47253697512</v>
      </c>
      <c r="D10" s="83">
        <v>23654.496486341664</v>
      </c>
      <c r="E10" s="83">
        <v>17624.083365790008</v>
      </c>
      <c r="F10" s="83">
        <v>61711.052389106786</v>
      </c>
      <c r="G10" s="12"/>
      <c r="H10" s="54"/>
      <c r="I10" s="12">
        <v>17220</v>
      </c>
      <c r="J10" s="55">
        <v>0.36</v>
      </c>
      <c r="K10" s="12">
        <v>3973.7888024841905</v>
      </c>
      <c r="L10" s="119">
        <v>0.20349247931410361</v>
      </c>
      <c r="M10" s="12">
        <v>1117.1251416118125</v>
      </c>
      <c r="N10" s="119">
        <v>0.11741688530664846</v>
      </c>
      <c r="O10" s="33">
        <v>8189.8177022558893</v>
      </c>
      <c r="P10" s="121">
        <v>0.15708455599862275</v>
      </c>
      <c r="Q10" s="118"/>
    </row>
    <row r="11" spans="1:17" ht="15.75" thickBot="1" x14ac:dyDescent="0.3">
      <c r="A11" s="14">
        <v>1979</v>
      </c>
      <c r="B11" s="83">
        <v>3437</v>
      </c>
      <c r="C11" s="83">
        <v>14249.288688472954</v>
      </c>
      <c r="D11" s="83">
        <v>24907.611539109868</v>
      </c>
      <c r="E11" s="83">
        <v>9553.9124831067784</v>
      </c>
      <c r="F11" s="83">
        <v>110574.8127106896</v>
      </c>
      <c r="G11" s="12"/>
      <c r="H11" s="54"/>
      <c r="I11" s="12">
        <v>16453</v>
      </c>
      <c r="J11" s="55">
        <v>0.36</v>
      </c>
      <c r="K11" s="12">
        <v>3017.0616319627597</v>
      </c>
      <c r="L11" s="119">
        <v>0.20498282058147141</v>
      </c>
      <c r="M11" s="12">
        <v>1971.3973087267277</v>
      </c>
      <c r="N11" s="119">
        <v>0.11741688530664846</v>
      </c>
      <c r="O11" s="33">
        <v>3771.1746585186847</v>
      </c>
      <c r="P11" s="121">
        <v>0.15867096379967996</v>
      </c>
      <c r="Q11" s="118"/>
    </row>
    <row r="12" spans="1:17" ht="15.75" thickBot="1" x14ac:dyDescent="0.3">
      <c r="A12" s="14">
        <v>1980</v>
      </c>
      <c r="B12" s="83">
        <v>7460</v>
      </c>
      <c r="C12" s="83">
        <v>15976.167669590799</v>
      </c>
      <c r="D12" s="83">
        <v>10251.703186556615</v>
      </c>
      <c r="E12" s="83">
        <v>12727.094296474064</v>
      </c>
      <c r="F12" s="83">
        <v>74788.965152621473</v>
      </c>
      <c r="G12" s="12"/>
      <c r="H12" s="54"/>
      <c r="I12" s="12">
        <v>5723</v>
      </c>
      <c r="J12" s="55">
        <v>0.39</v>
      </c>
      <c r="K12" s="12">
        <v>6179.5693885985738</v>
      </c>
      <c r="L12" s="119">
        <v>0.20323427990325699</v>
      </c>
      <c r="M12" s="12">
        <v>1839.9708214782793</v>
      </c>
      <c r="N12" s="119">
        <v>0.11741688530664846</v>
      </c>
      <c r="O12" s="33">
        <v>5577.5052377732954</v>
      </c>
      <c r="P12" s="121">
        <v>0.15389013479122102</v>
      </c>
      <c r="Q12" s="118"/>
    </row>
    <row r="13" spans="1:17" ht="15.75" thickBot="1" x14ac:dyDescent="0.3">
      <c r="A13" s="14">
        <v>1981</v>
      </c>
      <c r="B13" s="83">
        <v>3718</v>
      </c>
      <c r="C13" s="83">
        <v>11020.098347174877</v>
      </c>
      <c r="D13" s="83">
        <v>16046.846276283952</v>
      </c>
      <c r="E13" s="83">
        <v>11987.095598620097</v>
      </c>
      <c r="F13" s="83">
        <v>67511.040222078926</v>
      </c>
      <c r="G13" s="12"/>
      <c r="H13" s="54"/>
      <c r="I13" s="12">
        <v>8248</v>
      </c>
      <c r="J13" s="55">
        <v>0.37</v>
      </c>
      <c r="K13" s="12">
        <v>3258.2955110395105</v>
      </c>
      <c r="L13" s="119">
        <v>0.20446474065497225</v>
      </c>
      <c r="M13" s="12">
        <v>788.55892349069109</v>
      </c>
      <c r="N13" s="119">
        <v>0.11741688530664844</v>
      </c>
      <c r="O13" s="33">
        <v>4092.452564739956</v>
      </c>
      <c r="P13" s="121">
        <v>0.15701204366960345</v>
      </c>
      <c r="Q13" s="118"/>
    </row>
    <row r="14" spans="1:17" ht="15.75" thickBot="1" x14ac:dyDescent="0.3">
      <c r="A14" s="14">
        <v>1982</v>
      </c>
      <c r="B14" s="83">
        <v>6637</v>
      </c>
      <c r="C14" s="83">
        <v>12863.805969135592</v>
      </c>
      <c r="D14" s="83">
        <v>7723.1230521411935</v>
      </c>
      <c r="E14" s="83">
        <v>13208.934306777335</v>
      </c>
      <c r="F14" s="83">
        <v>73609.863328054125</v>
      </c>
      <c r="G14" s="12"/>
      <c r="H14" s="54"/>
      <c r="I14" s="12">
        <v>2894</v>
      </c>
      <c r="J14" s="55">
        <v>0.42</v>
      </c>
      <c r="K14" s="12">
        <v>4737.3360907013885</v>
      </c>
      <c r="L14" s="119">
        <v>0.20307410838763282</v>
      </c>
      <c r="M14" s="12">
        <v>722.84567986646687</v>
      </c>
      <c r="N14" s="119">
        <v>0.11741688530664846</v>
      </c>
      <c r="O14" s="33">
        <v>5893.2635282230831</v>
      </c>
      <c r="P14" s="121">
        <v>0.15386995711764775</v>
      </c>
      <c r="Q14" s="118"/>
    </row>
    <row r="15" spans="1:17" ht="15.75" thickBot="1" x14ac:dyDescent="0.3">
      <c r="A15" s="14">
        <v>1983</v>
      </c>
      <c r="B15" s="83">
        <v>3270</v>
      </c>
      <c r="C15" s="83">
        <v>24280.508064042573</v>
      </c>
      <c r="D15" s="83">
        <v>9215.5109163346096</v>
      </c>
      <c r="E15" s="83">
        <v>15211.928079128103</v>
      </c>
      <c r="F15" s="83">
        <v>73580.947059505284</v>
      </c>
      <c r="G15" s="12"/>
      <c r="H15" s="54"/>
      <c r="I15" s="12">
        <v>5396</v>
      </c>
      <c r="J15" s="55">
        <v>0.14000000000000001</v>
      </c>
      <c r="K15" s="12">
        <v>2406.671587659237</v>
      </c>
      <c r="L15" s="119">
        <v>0.20695577635665732</v>
      </c>
      <c r="M15" s="12">
        <v>1314.2648724844853</v>
      </c>
      <c r="N15" s="119">
        <v>0.11741688530664844</v>
      </c>
      <c r="O15" s="33">
        <v>6627.3317988953622</v>
      </c>
      <c r="P15" s="121">
        <v>0.15436715541883281</v>
      </c>
      <c r="Q15" s="118"/>
    </row>
    <row r="16" spans="1:17" ht="15.75" thickBot="1" x14ac:dyDescent="0.3">
      <c r="A16" s="14">
        <v>1984</v>
      </c>
      <c r="B16" s="83">
        <v>8077</v>
      </c>
      <c r="C16" s="83">
        <v>29611.877465556568</v>
      </c>
      <c r="D16" s="83">
        <v>15446.687465155463</v>
      </c>
      <c r="E16" s="83">
        <v>13558.38022636451</v>
      </c>
      <c r="F16" s="83">
        <v>97501.945157076552</v>
      </c>
      <c r="G16" s="12">
        <v>120835</v>
      </c>
      <c r="H16" s="55">
        <v>0.08</v>
      </c>
      <c r="I16" s="12">
        <v>7582</v>
      </c>
      <c r="J16" s="55">
        <v>0.08</v>
      </c>
      <c r="K16" s="12">
        <v>4678.9734077308995</v>
      </c>
      <c r="L16" s="119">
        <v>0.2030899410191957</v>
      </c>
      <c r="M16" s="12">
        <v>1248.551628860261</v>
      </c>
      <c r="N16" s="119">
        <v>0.11741688530664846</v>
      </c>
      <c r="O16" s="33">
        <v>4731.4915401737999</v>
      </c>
      <c r="P16" s="121">
        <v>0.15491712451608011</v>
      </c>
      <c r="Q16" s="118"/>
    </row>
    <row r="17" spans="1:17" ht="15.75" thickBot="1" x14ac:dyDescent="0.3">
      <c r="A17" s="14">
        <v>1985</v>
      </c>
      <c r="B17" s="83">
        <v>11800</v>
      </c>
      <c r="C17" s="83">
        <v>42801.781293616201</v>
      </c>
      <c r="D17" s="83">
        <v>20126.828039557317</v>
      </c>
      <c r="E17" s="83">
        <v>16133.139737130407</v>
      </c>
      <c r="F17" s="83">
        <v>120025.74907030392</v>
      </c>
      <c r="G17" s="12">
        <v>174776</v>
      </c>
      <c r="H17" s="55">
        <v>0.11</v>
      </c>
      <c r="I17" s="12">
        <v>10539</v>
      </c>
      <c r="J17" s="55">
        <v>0.06</v>
      </c>
      <c r="K17" s="12">
        <v>7088.2498347259625</v>
      </c>
      <c r="L17" s="119">
        <v>0.20368943233164441</v>
      </c>
      <c r="M17" s="12">
        <v>1971.3973087267277</v>
      </c>
      <c r="N17" s="119">
        <v>0.11741688530664846</v>
      </c>
      <c r="O17" s="33">
        <v>5049.4805006394581</v>
      </c>
      <c r="P17" s="121">
        <v>0.1543382612707179</v>
      </c>
      <c r="Q17" s="118"/>
    </row>
    <row r="18" spans="1:17" ht="15.75" thickBot="1" x14ac:dyDescent="0.3">
      <c r="A18" s="14">
        <v>1986</v>
      </c>
      <c r="B18" s="83">
        <v>13453</v>
      </c>
      <c r="C18" s="83">
        <v>51396.817593505897</v>
      </c>
      <c r="D18" s="83">
        <v>31761.744851444524</v>
      </c>
      <c r="E18" s="83">
        <v>29366.241418428683</v>
      </c>
      <c r="F18" s="83">
        <v>151430.80386337911</v>
      </c>
      <c r="G18" s="12">
        <v>162594</v>
      </c>
      <c r="H18" s="55">
        <v>7.0000000000000007E-2</v>
      </c>
      <c r="I18" s="12">
        <v>20334</v>
      </c>
      <c r="J18" s="55">
        <v>0.35</v>
      </c>
      <c r="K18" s="12">
        <v>7875.8002725075448</v>
      </c>
      <c r="L18" s="119">
        <v>0.20420981804788554</v>
      </c>
      <c r="M18" s="12">
        <v>4337.074079198801</v>
      </c>
      <c r="N18" s="119">
        <v>0.11741688530664846</v>
      </c>
      <c r="O18" s="33">
        <v>8189.8177022558893</v>
      </c>
      <c r="P18" s="121">
        <v>0.15708455599862275</v>
      </c>
      <c r="Q18" s="118"/>
    </row>
    <row r="19" spans="1:17" ht="15.75" thickBot="1" x14ac:dyDescent="0.3">
      <c r="A19" s="14">
        <v>1987</v>
      </c>
      <c r="B19" s="83">
        <v>7093</v>
      </c>
      <c r="C19" s="83">
        <v>49583.411948953806</v>
      </c>
      <c r="D19" s="83">
        <v>30092.162393268263</v>
      </c>
      <c r="E19" s="83">
        <v>22721.348874305091</v>
      </c>
      <c r="F19" s="83">
        <v>131509.92321652715</v>
      </c>
      <c r="G19" s="12">
        <v>79036</v>
      </c>
      <c r="H19" s="55">
        <v>0.06</v>
      </c>
      <c r="I19" s="12">
        <v>16453</v>
      </c>
      <c r="J19" s="55">
        <v>0.36</v>
      </c>
      <c r="K19" s="12">
        <v>4444.9291817506646</v>
      </c>
      <c r="L19" s="119">
        <v>0.20317757593155295</v>
      </c>
      <c r="M19" s="12">
        <v>4994.2065154410438</v>
      </c>
      <c r="N19" s="119">
        <v>0.11741688530664846</v>
      </c>
      <c r="O19" s="33">
        <v>9741.1243473912436</v>
      </c>
      <c r="P19" s="121">
        <v>0.16097427426921737</v>
      </c>
      <c r="Q19" s="118"/>
    </row>
    <row r="20" spans="1:17" ht="15.75" thickBot="1" x14ac:dyDescent="0.3">
      <c r="A20" s="14">
        <v>1988</v>
      </c>
      <c r="B20" s="83">
        <v>6432</v>
      </c>
      <c r="C20" s="83">
        <v>41193.046472600428</v>
      </c>
      <c r="D20" s="83">
        <v>41088.373349649846</v>
      </c>
      <c r="E20" s="83">
        <v>28475.313598491273</v>
      </c>
      <c r="F20" s="83">
        <v>135134.73342074157</v>
      </c>
      <c r="G20" s="12">
        <v>35114</v>
      </c>
      <c r="H20" s="55">
        <v>7.0000000000000007E-2</v>
      </c>
      <c r="I20" s="12">
        <v>24331</v>
      </c>
      <c r="J20" s="55">
        <v>0.35</v>
      </c>
      <c r="K20" s="12">
        <v>3246.269171936151</v>
      </c>
      <c r="L20" s="119">
        <v>0.2044878485163589</v>
      </c>
      <c r="M20" s="12">
        <v>4481.6432151720946</v>
      </c>
      <c r="N20" s="119">
        <v>0.11741688530664844</v>
      </c>
      <c r="O20" s="33">
        <v>8746.3117666178096</v>
      </c>
      <c r="P20" s="121">
        <v>0.1583885891585268</v>
      </c>
      <c r="Q20" s="118"/>
    </row>
    <row r="21" spans="1:17" ht="15.75" thickBot="1" x14ac:dyDescent="0.3">
      <c r="A21" s="14">
        <v>1989</v>
      </c>
      <c r="B21" s="83">
        <v>8864</v>
      </c>
      <c r="C21" s="83">
        <v>30046.162823435869</v>
      </c>
      <c r="D21" s="83">
        <v>32615.264343362272</v>
      </c>
      <c r="E21" s="83">
        <v>14996.605444548808</v>
      </c>
      <c r="F21" s="83">
        <v>113256.03261134695</v>
      </c>
      <c r="G21" s="12">
        <v>74683</v>
      </c>
      <c r="H21" s="55">
        <v>0.11</v>
      </c>
      <c r="I21" s="12">
        <v>18378</v>
      </c>
      <c r="J21" s="55">
        <v>0.36</v>
      </c>
      <c r="K21" s="12">
        <v>4444.9291817506646</v>
      </c>
      <c r="L21" s="119">
        <v>0.20317757593155295</v>
      </c>
      <c r="M21" s="12">
        <v>3417.0886684596617</v>
      </c>
      <c r="N21" s="119">
        <v>0.11741688530664846</v>
      </c>
      <c r="O21" s="33">
        <v>3448.5329452066385</v>
      </c>
      <c r="P21" s="121">
        <v>0.16086822199860071</v>
      </c>
      <c r="Q21" s="118"/>
    </row>
    <row r="22" spans="1:17" ht="15.75" thickBot="1" x14ac:dyDescent="0.3">
      <c r="A22" s="14">
        <v>1990</v>
      </c>
      <c r="B22" s="83">
        <v>5103</v>
      </c>
      <c r="C22" s="83">
        <v>41028.198145003233</v>
      </c>
      <c r="D22" s="83">
        <v>35527.530595931123</v>
      </c>
      <c r="E22" s="83">
        <v>27701.208820677275</v>
      </c>
      <c r="F22" s="83">
        <v>137103.93756161164</v>
      </c>
      <c r="G22" s="12">
        <v>177373</v>
      </c>
      <c r="H22" s="55">
        <v>0.1</v>
      </c>
      <c r="I22" s="12">
        <v>22319</v>
      </c>
      <c r="J22" s="55">
        <v>0.35</v>
      </c>
      <c r="K22" s="12">
        <v>3017.0616319627597</v>
      </c>
      <c r="L22" s="119">
        <v>0.20498282058147141</v>
      </c>
      <c r="M22" s="12">
        <v>3548.5151557081099</v>
      </c>
      <c r="N22" s="119">
        <v>0.11741688530664844</v>
      </c>
      <c r="O22" s="33">
        <v>6946.1125366438382</v>
      </c>
      <c r="P22" s="121">
        <v>0.15477035103865289</v>
      </c>
      <c r="Q22" s="118"/>
    </row>
    <row r="23" spans="1:17" ht="15.75" thickBot="1" x14ac:dyDescent="0.3">
      <c r="A23" s="14">
        <v>1991</v>
      </c>
      <c r="B23" s="83">
        <v>7148</v>
      </c>
      <c r="C23" s="83">
        <v>27558.109797664387</v>
      </c>
      <c r="D23" s="83">
        <v>34051.049136367772</v>
      </c>
      <c r="E23" s="83">
        <v>20888.571737952483</v>
      </c>
      <c r="F23" s="83">
        <v>115338.73067198464</v>
      </c>
      <c r="G23" s="12">
        <v>90636</v>
      </c>
      <c r="H23" s="55">
        <v>0.11</v>
      </c>
      <c r="I23" s="12">
        <v>16453</v>
      </c>
      <c r="J23" s="55">
        <v>0.36</v>
      </c>
      <c r="K23" s="12">
        <v>3258.2955110395105</v>
      </c>
      <c r="L23" s="119">
        <v>0.20446474065497225</v>
      </c>
      <c r="M23" s="12">
        <v>4126.7916996012837</v>
      </c>
      <c r="N23" s="119">
        <v>0.11741688530664846</v>
      </c>
      <c r="O23" s="33">
        <v>8086.0351320484197</v>
      </c>
      <c r="P23" s="121">
        <v>0.15685626917322312</v>
      </c>
      <c r="Q23" s="118"/>
    </row>
    <row r="24" spans="1:17" ht="15.75" thickBot="1" x14ac:dyDescent="0.3">
      <c r="A24" s="14">
        <v>1992</v>
      </c>
      <c r="B24" s="83">
        <v>9810</v>
      </c>
      <c r="C24" s="83">
        <v>30591.180848366614</v>
      </c>
      <c r="D24" s="83">
        <v>43689.549971440356</v>
      </c>
      <c r="E24" s="83">
        <v>22617.247975683356</v>
      </c>
      <c r="F24" s="83">
        <v>123658.97879549033</v>
      </c>
      <c r="G24" s="12">
        <v>130409</v>
      </c>
      <c r="H24" s="55">
        <v>0.08</v>
      </c>
      <c r="I24" s="12">
        <v>22920</v>
      </c>
      <c r="J24" s="55">
        <v>0.35</v>
      </c>
      <c r="K24" s="12">
        <v>5060.8049580462439</v>
      </c>
      <c r="L24" s="119">
        <v>0.20302477893812473</v>
      </c>
      <c r="M24" s="12">
        <v>3267.26247299643</v>
      </c>
      <c r="N24" s="119">
        <v>0.11741688530664846</v>
      </c>
      <c r="O24" s="33">
        <v>11968.568026176734</v>
      </c>
      <c r="P24" s="121">
        <v>0.16737415592879054</v>
      </c>
      <c r="Q24" s="118"/>
    </row>
    <row r="25" spans="1:17" ht="15.75" thickBot="1" x14ac:dyDescent="0.3">
      <c r="A25" s="14">
        <v>1993</v>
      </c>
      <c r="B25" s="83">
        <v>14891.80091147593</v>
      </c>
      <c r="C25" s="83">
        <v>33549.724245518919</v>
      </c>
      <c r="D25" s="83">
        <v>19669.24498808201</v>
      </c>
      <c r="E25" s="83">
        <v>19203.1456100016</v>
      </c>
      <c r="F25" s="83">
        <v>116284.91575507846</v>
      </c>
      <c r="G25" s="12">
        <v>118997</v>
      </c>
      <c r="H25" s="55">
        <v>7.0000000000000007E-2</v>
      </c>
      <c r="I25" s="12">
        <v>9117</v>
      </c>
      <c r="J25" s="55">
        <v>0.37</v>
      </c>
      <c r="K25" s="12">
        <v>5028.3020257254148</v>
      </c>
      <c r="L25" s="119">
        <v>0.20302699421048045</v>
      </c>
      <c r="M25" s="12">
        <v>4337.074079198801</v>
      </c>
      <c r="N25" s="119">
        <v>0.11741688530664846</v>
      </c>
      <c r="O25" s="33">
        <v>6985.7878127626509</v>
      </c>
      <c r="P25" s="121">
        <v>0.15482708733398087</v>
      </c>
      <c r="Q25" s="118"/>
    </row>
    <row r="26" spans="1:17" ht="15.75" thickBot="1" x14ac:dyDescent="0.3">
      <c r="A26" s="14">
        <v>1994</v>
      </c>
      <c r="B26" s="83">
        <v>16973</v>
      </c>
      <c r="C26" s="83">
        <v>52960.226957613289</v>
      </c>
      <c r="D26" s="83">
        <v>38243.206035237192</v>
      </c>
      <c r="E26" s="83">
        <v>18485.756343918929</v>
      </c>
      <c r="F26" s="83">
        <v>158625.1893367694</v>
      </c>
      <c r="G26" s="12">
        <v>98342</v>
      </c>
      <c r="H26" s="55">
        <v>7.0000000000000007E-2</v>
      </c>
      <c r="I26" s="12">
        <v>28743</v>
      </c>
      <c r="J26" s="55">
        <v>0.35</v>
      </c>
      <c r="K26" s="12">
        <v>9510.3768312148532</v>
      </c>
      <c r="L26" s="119">
        <v>0.20550786253945741</v>
      </c>
      <c r="M26" s="12">
        <v>8942.2581923844373</v>
      </c>
      <c r="N26" s="119">
        <v>0.11741688530664846</v>
      </c>
      <c r="O26" s="33">
        <v>6276.473643920056</v>
      </c>
      <c r="P26" s="121">
        <v>0.15404569147122699</v>
      </c>
      <c r="Q26" s="118"/>
    </row>
    <row r="27" spans="1:17" ht="15.75" thickBot="1" x14ac:dyDescent="0.3">
      <c r="A27" s="14">
        <v>1995</v>
      </c>
      <c r="B27" s="83">
        <v>18627</v>
      </c>
      <c r="C27" s="83">
        <v>43394.869909301073</v>
      </c>
      <c r="D27" s="83">
        <v>28441.14678443893</v>
      </c>
      <c r="E27" s="83">
        <v>24519.21715847194</v>
      </c>
      <c r="F27" s="83">
        <v>146229.23385221194</v>
      </c>
      <c r="G27" s="12">
        <v>28616</v>
      </c>
      <c r="H27" s="55">
        <v>0</v>
      </c>
      <c r="I27" s="12">
        <v>16453</v>
      </c>
      <c r="J27" s="55">
        <v>0.36</v>
      </c>
      <c r="K27" s="12">
        <v>10624</v>
      </c>
      <c r="L27" s="119">
        <v>0.05</v>
      </c>
      <c r="M27" s="12">
        <v>4917.9791528369433</v>
      </c>
      <c r="N27" s="119">
        <v>0.11741688530664846</v>
      </c>
      <c r="O27" s="33">
        <v>11243.819327468946</v>
      </c>
      <c r="P27" s="121">
        <v>0.16523995080490184</v>
      </c>
      <c r="Q27" s="118"/>
    </row>
    <row r="28" spans="1:17" ht="15.75" thickBot="1" x14ac:dyDescent="0.3">
      <c r="A28" s="14">
        <v>1996</v>
      </c>
      <c r="B28" s="83">
        <v>27341</v>
      </c>
      <c r="C28" s="83">
        <v>31672.803959588437</v>
      </c>
      <c r="D28" s="83">
        <v>68449.908678065927</v>
      </c>
      <c r="E28" s="83">
        <v>35613.232222995219</v>
      </c>
      <c r="F28" s="83">
        <v>197409.94486064959</v>
      </c>
      <c r="G28" s="12">
        <v>37392</v>
      </c>
      <c r="H28" s="55">
        <v>0.06</v>
      </c>
      <c r="I28" s="12">
        <v>34757</v>
      </c>
      <c r="J28" s="55">
        <v>0.35</v>
      </c>
      <c r="K28" s="12">
        <v>17777</v>
      </c>
      <c r="L28" s="119">
        <v>0.04</v>
      </c>
      <c r="M28" s="12">
        <v>3003.0952336270489</v>
      </c>
      <c r="N28" s="119">
        <v>0.11741688530664844</v>
      </c>
      <c r="O28" s="33">
        <v>17903.311577984579</v>
      </c>
      <c r="P28" s="121">
        <v>0.18466770651138176</v>
      </c>
      <c r="Q28" s="118"/>
    </row>
    <row r="29" spans="1:17" ht="15.75" thickBot="1" x14ac:dyDescent="0.3">
      <c r="A29" s="14">
        <v>1997</v>
      </c>
      <c r="B29" s="83">
        <v>22498</v>
      </c>
      <c r="C29" s="83">
        <v>34342.929421899513</v>
      </c>
      <c r="D29" s="83">
        <v>59616.959714445344</v>
      </c>
      <c r="E29" s="83">
        <v>34745.460834128186</v>
      </c>
      <c r="F29" s="83">
        <v>204245.34997047303</v>
      </c>
      <c r="G29" s="12">
        <v>70514</v>
      </c>
      <c r="H29" s="55">
        <v>0.1</v>
      </c>
      <c r="I29" s="12">
        <v>22519</v>
      </c>
      <c r="J29" s="55">
        <v>0.35</v>
      </c>
      <c r="K29" s="12">
        <v>9612</v>
      </c>
      <c r="L29" s="119">
        <v>0.04</v>
      </c>
      <c r="M29" s="12">
        <v>5257.0594899379412</v>
      </c>
      <c r="N29" s="119">
        <v>0.11741688530664844</v>
      </c>
      <c r="O29" s="33">
        <v>17165.902072388999</v>
      </c>
      <c r="P29" s="121">
        <v>0.18260312404693602</v>
      </c>
      <c r="Q29" s="118"/>
    </row>
    <row r="30" spans="1:17" ht="15.75" thickBot="1" x14ac:dyDescent="0.3">
      <c r="A30" s="14">
        <v>1998</v>
      </c>
      <c r="B30" s="83">
        <v>5452</v>
      </c>
      <c r="C30" s="83">
        <v>26353.826293413236</v>
      </c>
      <c r="D30" s="83">
        <v>87301.250702110789</v>
      </c>
      <c r="E30" s="83">
        <v>31746.97165387377</v>
      </c>
      <c r="F30" s="83">
        <v>182618.0486493978</v>
      </c>
      <c r="G30" s="12">
        <v>200258</v>
      </c>
      <c r="H30" s="55">
        <v>0.09</v>
      </c>
      <c r="I30" s="12">
        <v>34255</v>
      </c>
      <c r="J30" s="55">
        <v>0.35</v>
      </c>
      <c r="K30" s="12">
        <v>1547</v>
      </c>
      <c r="L30" s="119">
        <v>0.13</v>
      </c>
      <c r="M30" s="12">
        <v>1918.8267138273484</v>
      </c>
      <c r="N30" s="119">
        <v>0.11741688530664846</v>
      </c>
      <c r="O30" s="33">
        <v>15417.209650092465</v>
      </c>
      <c r="P30" s="121">
        <v>0.17758549853267319</v>
      </c>
      <c r="Q30" s="118"/>
    </row>
    <row r="31" spans="1:17" ht="15.75" thickBot="1" x14ac:dyDescent="0.3">
      <c r="A31" s="14">
        <v>1999</v>
      </c>
      <c r="B31" s="83">
        <v>11698</v>
      </c>
      <c r="C31" s="83">
        <v>18493.664432796304</v>
      </c>
      <c r="D31" s="83">
        <v>68573.755700961978</v>
      </c>
      <c r="E31" s="83">
        <v>19426.721131480601</v>
      </c>
      <c r="F31" s="83">
        <v>147676.14126523887</v>
      </c>
      <c r="G31" s="12">
        <v>104415</v>
      </c>
      <c r="H31" s="55">
        <v>0.11</v>
      </c>
      <c r="I31" s="12">
        <v>47271</v>
      </c>
      <c r="J31" s="55">
        <v>0.36</v>
      </c>
      <c r="K31" s="12">
        <v>8130</v>
      </c>
      <c r="L31" s="119">
        <v>0.04</v>
      </c>
      <c r="M31" s="12">
        <v>3806.1110707150692</v>
      </c>
      <c r="N31" s="119">
        <v>0.11741688530664846</v>
      </c>
      <c r="O31" s="33">
        <v>9658.6233511689024</v>
      </c>
      <c r="P31" s="121">
        <v>0.16075035798246265</v>
      </c>
      <c r="Q31" s="118"/>
    </row>
    <row r="32" spans="1:17" ht="15.75" thickBot="1" x14ac:dyDescent="0.3">
      <c r="A32" s="14">
        <v>2000</v>
      </c>
      <c r="B32" s="83">
        <v>16309</v>
      </c>
      <c r="C32" s="83">
        <v>21841.383443383806</v>
      </c>
      <c r="D32" s="83">
        <v>46910.821286389102</v>
      </c>
      <c r="E32" s="83">
        <v>21993.539689540499</v>
      </c>
      <c r="F32" s="83">
        <v>143335.74441931341</v>
      </c>
      <c r="G32" s="12">
        <v>77754</v>
      </c>
      <c r="H32" s="55">
        <v>0.1</v>
      </c>
      <c r="I32" s="12">
        <v>27800</v>
      </c>
      <c r="J32" s="55">
        <v>0.03</v>
      </c>
      <c r="K32" s="12">
        <v>8183</v>
      </c>
      <c r="L32" s="119">
        <v>0.04</v>
      </c>
      <c r="M32" s="12">
        <v>3904.6809361514056</v>
      </c>
      <c r="N32" s="119">
        <v>0.11741688530664844</v>
      </c>
      <c r="O32" s="33">
        <v>9917.3892828517128</v>
      </c>
      <c r="P32" s="121">
        <v>0.16145726173230879</v>
      </c>
      <c r="Q32" s="118"/>
    </row>
    <row r="33" spans="1:17" ht="15.75" thickBot="1" x14ac:dyDescent="0.3">
      <c r="A33" s="14">
        <v>2001</v>
      </c>
      <c r="B33" s="83">
        <v>18510</v>
      </c>
      <c r="C33" s="83">
        <v>25645.687592020411</v>
      </c>
      <c r="D33" s="83">
        <v>78600.186360812222</v>
      </c>
      <c r="E33" s="83">
        <v>25332.993521048964</v>
      </c>
      <c r="F33" s="83">
        <v>190982.86747388158</v>
      </c>
      <c r="G33" s="12">
        <v>108502</v>
      </c>
      <c r="H33" s="55">
        <v>0.15</v>
      </c>
      <c r="I33" s="12">
        <v>35744</v>
      </c>
      <c r="J33" s="55">
        <v>0.03</v>
      </c>
      <c r="K33" s="12">
        <v>8984</v>
      </c>
      <c r="L33" s="119">
        <v>0.04</v>
      </c>
      <c r="M33" s="12">
        <v>2068.6529092905798</v>
      </c>
      <c r="N33" s="119">
        <v>0.11741688530664846</v>
      </c>
      <c r="O33" s="33">
        <v>11684.786473350185</v>
      </c>
      <c r="P33" s="121">
        <v>0.1665351475163861</v>
      </c>
      <c r="Q33" s="118"/>
    </row>
    <row r="34" spans="1:17" ht="15.75" thickBot="1" x14ac:dyDescent="0.3">
      <c r="A34" s="14">
        <v>2002</v>
      </c>
      <c r="B34" s="83">
        <v>24750</v>
      </c>
      <c r="C34" s="83">
        <v>36779.416076593378</v>
      </c>
      <c r="D34" s="83">
        <v>112530.63912597817</v>
      </c>
      <c r="E34" s="83">
        <v>29588.859226679633</v>
      </c>
      <c r="F34" s="83">
        <v>242813.91442925116</v>
      </c>
      <c r="G34" s="12">
        <v>83011</v>
      </c>
      <c r="H34" s="55">
        <v>0.08</v>
      </c>
      <c r="I34" s="12">
        <v>54219</v>
      </c>
      <c r="J34" s="55">
        <v>0.03</v>
      </c>
      <c r="K34" s="12">
        <v>12885</v>
      </c>
      <c r="L34" s="119">
        <v>0.03</v>
      </c>
      <c r="M34" s="12">
        <v>2749.4421132375433</v>
      </c>
      <c r="N34" s="119">
        <v>0.11741688530664844</v>
      </c>
      <c r="O34" s="33">
        <v>11824.143085398737</v>
      </c>
      <c r="P34" s="121">
        <v>0.16694672145320763</v>
      </c>
      <c r="Q34" s="118"/>
    </row>
    <row r="35" spans="1:17" ht="15.75" thickBot="1" x14ac:dyDescent="0.3">
      <c r="A35" s="14">
        <v>2003</v>
      </c>
      <c r="B35" s="83">
        <v>29013</v>
      </c>
      <c r="C35" s="83">
        <v>45665.446758923325</v>
      </c>
      <c r="D35" s="83">
        <v>89760.606061224098</v>
      </c>
      <c r="E35" s="83">
        <v>43746.65889779909</v>
      </c>
      <c r="F35" s="83">
        <v>259734.71171794651</v>
      </c>
      <c r="G35" s="12">
        <v>246986</v>
      </c>
      <c r="H35" s="55">
        <v>0.08</v>
      </c>
      <c r="I35" s="12">
        <v>39910</v>
      </c>
      <c r="J35" s="55">
        <v>0.35</v>
      </c>
      <c r="K35" s="12">
        <v>14490</v>
      </c>
      <c r="L35" s="119">
        <v>0.03</v>
      </c>
      <c r="M35" s="12">
        <v>4463.2435069573121</v>
      </c>
      <c r="N35" s="119">
        <v>0.11741688530664844</v>
      </c>
      <c r="O35" s="33">
        <v>22571.842866265681</v>
      </c>
      <c r="P35" s="121">
        <v>0.19695709458713556</v>
      </c>
      <c r="Q35" s="118"/>
    </row>
    <row r="36" spans="1:17" ht="15.75" thickBot="1" x14ac:dyDescent="0.3">
      <c r="A36" s="14">
        <v>2004</v>
      </c>
      <c r="B36" s="83">
        <v>20681</v>
      </c>
      <c r="C36" s="83">
        <v>28805.048673513647</v>
      </c>
      <c r="D36" s="83">
        <v>56872.022503290842</v>
      </c>
      <c r="E36" s="83">
        <v>32264.543817267651</v>
      </c>
      <c r="F36" s="83">
        <v>198370.61499407215</v>
      </c>
      <c r="G36" s="12">
        <v>139126</v>
      </c>
      <c r="H36" s="55">
        <v>0.05</v>
      </c>
      <c r="I36" s="12">
        <v>16963</v>
      </c>
      <c r="J36" s="55">
        <v>0.03</v>
      </c>
      <c r="K36" s="12">
        <v>10153</v>
      </c>
      <c r="L36" s="119">
        <v>0.06</v>
      </c>
      <c r="M36" s="12">
        <v>1398.3778243234922</v>
      </c>
      <c r="N36" s="119">
        <v>0.11741688530664846</v>
      </c>
      <c r="O36" s="33">
        <v>17181.104134003155</v>
      </c>
      <c r="P36" s="121">
        <v>0.18264600999288177</v>
      </c>
      <c r="Q36" s="118"/>
    </row>
    <row r="37" spans="1:17" ht="15.75" thickBot="1" x14ac:dyDescent="0.3">
      <c r="A37" s="14">
        <v>2005</v>
      </c>
      <c r="B37" s="83">
        <v>9188</v>
      </c>
      <c r="C37" s="83">
        <v>20173.054286635634</v>
      </c>
      <c r="D37" s="83">
        <v>95803.695835499966</v>
      </c>
      <c r="E37" s="83">
        <v>20448.631186905055</v>
      </c>
      <c r="F37" s="83">
        <v>185892.38130904065</v>
      </c>
      <c r="G37" s="12">
        <v>88589</v>
      </c>
      <c r="H37" s="55">
        <v>0.06</v>
      </c>
      <c r="I37" s="12">
        <v>17893</v>
      </c>
      <c r="J37" s="55">
        <v>0.02</v>
      </c>
      <c r="K37" s="12">
        <v>3248</v>
      </c>
      <c r="L37" s="119">
        <v>7.0000000000000007E-2</v>
      </c>
      <c r="M37" s="12">
        <v>1983.2256925790882</v>
      </c>
      <c r="N37" s="119">
        <v>0.11741688530664846</v>
      </c>
      <c r="O37" s="33">
        <v>8364.0622606907746</v>
      </c>
      <c r="P37" s="121">
        <v>0.15747905998509223</v>
      </c>
      <c r="Q37" s="118"/>
    </row>
    <row r="38" spans="1:17" ht="15.75" thickBot="1" x14ac:dyDescent="0.3">
      <c r="A38" s="14">
        <v>2006</v>
      </c>
      <c r="B38" s="83">
        <v>9923</v>
      </c>
      <c r="C38" s="83">
        <v>20170.264488843881</v>
      </c>
      <c r="D38" s="83">
        <v>180206.52756986028</v>
      </c>
      <c r="E38" s="83">
        <v>21487.565195100105</v>
      </c>
      <c r="F38" s="83">
        <v>273252.35725380428</v>
      </c>
      <c r="G38" s="12">
        <v>60421</v>
      </c>
      <c r="H38" s="55">
        <v>0.13</v>
      </c>
      <c r="I38" s="12">
        <v>59084</v>
      </c>
      <c r="J38" s="55">
        <v>0.03</v>
      </c>
      <c r="K38" s="12">
        <v>5087</v>
      </c>
      <c r="L38" s="119">
        <v>0.06</v>
      </c>
      <c r="M38" s="12">
        <v>1349.7500240415663</v>
      </c>
      <c r="N38" s="119">
        <v>0.11741688530664846</v>
      </c>
      <c r="O38" s="33">
        <v>5789.1453906447196</v>
      </c>
      <c r="P38" s="121">
        <v>0.15385871288701186</v>
      </c>
      <c r="Q38" s="118"/>
    </row>
    <row r="39" spans="1:17" ht="15.75" thickBot="1" x14ac:dyDescent="0.3">
      <c r="A39" s="14">
        <v>2007</v>
      </c>
      <c r="B39" s="83">
        <v>2652</v>
      </c>
      <c r="C39" s="83">
        <v>10831.614621211098</v>
      </c>
      <c r="D39" s="83">
        <v>73996</v>
      </c>
      <c r="E39" s="83">
        <v>11244.329955366075</v>
      </c>
      <c r="F39" s="83">
        <v>124724.94457657717</v>
      </c>
      <c r="G39" s="12">
        <v>76483</v>
      </c>
      <c r="H39" s="55">
        <v>7.0000000000000007E-2</v>
      </c>
      <c r="I39" s="12">
        <v>15926</v>
      </c>
      <c r="J39" s="55">
        <v>0.03</v>
      </c>
      <c r="K39" s="12">
        <v>1010</v>
      </c>
      <c r="L39" s="119">
        <v>0.1</v>
      </c>
      <c r="M39" s="12">
        <v>473.13535409441465</v>
      </c>
      <c r="N39" s="119">
        <v>0.11741688530664846</v>
      </c>
      <c r="O39" s="33">
        <v>4907.5612832636034</v>
      </c>
      <c r="P39" s="121">
        <v>0.15456424953870021</v>
      </c>
      <c r="Q39" s="118"/>
    </row>
    <row r="40" spans="1:17" ht="15.75" thickBot="1" x14ac:dyDescent="0.3">
      <c r="A40" s="14">
        <v>2008</v>
      </c>
      <c r="B40" s="83">
        <v>12113</v>
      </c>
      <c r="C40" s="83">
        <v>15373</v>
      </c>
      <c r="D40" s="83">
        <v>89819.456018518496</v>
      </c>
      <c r="E40" s="83">
        <v>17462.95016284526</v>
      </c>
      <c r="F40" s="83">
        <v>175741.40618136374</v>
      </c>
      <c r="G40" s="12">
        <v>41603</v>
      </c>
      <c r="H40" s="55">
        <v>7.0000000000000007E-2</v>
      </c>
      <c r="I40" s="12">
        <v>14922</v>
      </c>
      <c r="J40" s="55">
        <v>0.03</v>
      </c>
      <c r="K40" s="12">
        <v>4411</v>
      </c>
      <c r="L40" s="119">
        <v>0.08</v>
      </c>
      <c r="M40" s="12">
        <v>2363</v>
      </c>
      <c r="N40" s="119">
        <v>9.5641134151502327E-2</v>
      </c>
      <c r="O40" s="33">
        <v>5773.3629760343538</v>
      </c>
      <c r="P40" s="121">
        <v>0.15385849259900444</v>
      </c>
      <c r="Q40" s="118"/>
    </row>
    <row r="41" spans="1:17" ht="15.75" thickBot="1" x14ac:dyDescent="0.3">
      <c r="A41" s="14">
        <v>2009</v>
      </c>
      <c r="B41" s="83">
        <v>2488</v>
      </c>
      <c r="C41" s="83">
        <v>24321</v>
      </c>
      <c r="D41" s="83">
        <v>86693</v>
      </c>
      <c r="E41" s="83">
        <v>21684.566960911696</v>
      </c>
      <c r="F41" s="83">
        <v>175263.5669609117</v>
      </c>
      <c r="G41" s="12">
        <v>70142</v>
      </c>
      <c r="H41" s="55">
        <v>0.06</v>
      </c>
      <c r="I41" s="12">
        <v>25288</v>
      </c>
      <c r="J41" s="55">
        <v>0.02</v>
      </c>
      <c r="K41" s="12">
        <v>538</v>
      </c>
      <c r="L41" s="119">
        <v>0.11</v>
      </c>
      <c r="M41" s="12">
        <v>1097</v>
      </c>
      <c r="N41" s="119">
        <v>0.18231540565177756</v>
      </c>
      <c r="O41" s="33">
        <v>9425.4242407517868</v>
      </c>
      <c r="P41" s="121">
        <v>0.16012556031521888</v>
      </c>
      <c r="Q41" s="118"/>
    </row>
    <row r="42" spans="1:17" ht="15.75" thickBot="1" x14ac:dyDescent="0.3">
      <c r="A42" s="14">
        <v>2010</v>
      </c>
      <c r="B42" s="83">
        <v>9686</v>
      </c>
      <c r="C42" s="83">
        <v>15736.227174868916</v>
      </c>
      <c r="D42" s="83">
        <v>158412.65269093419</v>
      </c>
      <c r="E42" s="83">
        <v>20377</v>
      </c>
      <c r="F42" s="83">
        <v>239728.87986580312</v>
      </c>
      <c r="G42" s="12">
        <v>103558</v>
      </c>
      <c r="H42" s="55">
        <v>0.06</v>
      </c>
      <c r="I42" s="12">
        <v>71353</v>
      </c>
      <c r="J42" s="55">
        <v>0.02</v>
      </c>
      <c r="K42" s="12">
        <v>5258</v>
      </c>
      <c r="L42" s="119">
        <v>0.06</v>
      </c>
      <c r="M42" s="12">
        <v>2227.6789588612023</v>
      </c>
      <c r="N42" s="119">
        <v>0.11741688530664844</v>
      </c>
      <c r="O42" s="33">
        <v>7490</v>
      </c>
      <c r="P42" s="121">
        <v>7.6502119172187535E-2</v>
      </c>
      <c r="Q42" s="118"/>
    </row>
    <row r="43" spans="1:17" ht="15.75" thickBot="1" x14ac:dyDescent="0.3">
      <c r="A43" s="14">
        <v>2011</v>
      </c>
      <c r="B43" s="83">
        <v>5420</v>
      </c>
      <c r="C43" s="83">
        <v>11065.865067758798</v>
      </c>
      <c r="D43" s="83">
        <v>127088</v>
      </c>
      <c r="E43" s="83">
        <v>16339.87635084127</v>
      </c>
      <c r="F43" s="83">
        <v>215926.74141860008</v>
      </c>
      <c r="G43" s="12">
        <v>123647</v>
      </c>
      <c r="H43" s="55">
        <v>0.05</v>
      </c>
      <c r="I43" s="12">
        <v>18895</v>
      </c>
      <c r="J43" s="55">
        <v>0.02</v>
      </c>
      <c r="K43" s="12">
        <v>2731</v>
      </c>
      <c r="L43" s="119">
        <v>7.0000000000000007E-2</v>
      </c>
      <c r="M43" s="12">
        <v>990.95571385330186</v>
      </c>
      <c r="N43" s="119">
        <v>0.11741688530664844</v>
      </c>
      <c r="O43" s="33">
        <v>8396</v>
      </c>
      <c r="P43" s="121">
        <v>5.2132744483547412E-2</v>
      </c>
      <c r="Q43" s="118"/>
    </row>
    <row r="44" spans="1:17" ht="15.75" thickBot="1" x14ac:dyDescent="0.3">
      <c r="A44" s="14">
        <v>2012</v>
      </c>
      <c r="B44" s="83">
        <v>11633</v>
      </c>
      <c r="C44" s="83">
        <v>11186</v>
      </c>
      <c r="D44" s="83">
        <v>48016</v>
      </c>
      <c r="E44" s="83">
        <v>9773.5946716621111</v>
      </c>
      <c r="F44" s="83">
        <v>113401.59467166211</v>
      </c>
      <c r="G44" s="12">
        <v>44467</v>
      </c>
      <c r="H44" s="55">
        <v>0.09</v>
      </c>
      <c r="I44" s="12">
        <v>4091</v>
      </c>
      <c r="J44" s="55">
        <v>0.03</v>
      </c>
      <c r="K44" s="12">
        <v>5702</v>
      </c>
      <c r="L44" s="119">
        <v>0.09</v>
      </c>
      <c r="M44" s="12">
        <v>1111</v>
      </c>
      <c r="N44" s="119">
        <v>0.10711071107110712</v>
      </c>
      <c r="O44" s="33">
        <v>4255</v>
      </c>
      <c r="P44" s="121">
        <v>6.4760470498523154E-2</v>
      </c>
      <c r="Q44" s="118"/>
    </row>
    <row r="45" spans="1:17" ht="15.75" thickBot="1" x14ac:dyDescent="0.3">
      <c r="A45" s="14">
        <v>2013</v>
      </c>
      <c r="B45" s="83">
        <v>7148</v>
      </c>
      <c r="C45" s="83">
        <v>16081.695716117221</v>
      </c>
      <c r="D45" s="83">
        <v>119992</v>
      </c>
      <c r="E45" s="83">
        <v>11268.63290042653</v>
      </c>
      <c r="F45" s="83">
        <v>175903.32861654376</v>
      </c>
      <c r="G45" s="28">
        <v>42953</v>
      </c>
      <c r="H45" s="73">
        <v>7.0000000000000007E-2</v>
      </c>
      <c r="I45" s="28">
        <v>28797</v>
      </c>
      <c r="J45" s="73">
        <v>0.01</v>
      </c>
      <c r="K45" s="12">
        <v>3445</v>
      </c>
      <c r="L45" s="119">
        <v>7.0000000000000007E-2</v>
      </c>
      <c r="M45" s="114">
        <v>1065.8688115849175</v>
      </c>
      <c r="N45" s="119">
        <v>0.11741688530664844</v>
      </c>
      <c r="O45" s="33">
        <v>4200</v>
      </c>
      <c r="P45" s="121">
        <v>4.89226331699468E-2</v>
      </c>
      <c r="Q45" s="118"/>
    </row>
    <row r="46" spans="1:17" ht="15.75" thickBot="1" x14ac:dyDescent="0.3">
      <c r="A46" s="14">
        <v>2014</v>
      </c>
      <c r="B46" s="83">
        <v>24859</v>
      </c>
      <c r="C46" s="83">
        <v>33424.213396869105</v>
      </c>
      <c r="D46" s="83">
        <v>84700</v>
      </c>
      <c r="E46" s="83">
        <v>24541.011379791857</v>
      </c>
      <c r="F46" s="83">
        <v>210674.22477666097</v>
      </c>
      <c r="G46" s="12">
        <v>44686</v>
      </c>
      <c r="H46" s="55">
        <v>0.09</v>
      </c>
      <c r="I46" s="12">
        <v>43952</v>
      </c>
      <c r="J46" s="55">
        <v>0.03</v>
      </c>
      <c r="K46" s="12">
        <v>7122</v>
      </c>
      <c r="L46" s="119">
        <v>0.05</v>
      </c>
      <c r="M46" s="15">
        <v>7588.5653737254179</v>
      </c>
      <c r="N46" s="119">
        <v>0.11741688530664846</v>
      </c>
      <c r="O46" s="33">
        <v>13246</v>
      </c>
      <c r="P46" s="121">
        <v>3.4916180713396555E-2</v>
      </c>
      <c r="Q46" s="118"/>
    </row>
    <row r="47" spans="1:17" ht="15.75" thickBot="1" x14ac:dyDescent="0.3">
      <c r="A47" s="14">
        <v>2015</v>
      </c>
      <c r="B47" s="83">
        <v>11368</v>
      </c>
      <c r="C47" s="83">
        <v>23240.023097325538</v>
      </c>
      <c r="D47" s="83">
        <v>178327.18543349707</v>
      </c>
      <c r="E47" s="83">
        <v>30604</v>
      </c>
      <c r="F47" s="83">
        <v>282132.20853082259</v>
      </c>
      <c r="G47" s="12">
        <v>101516</v>
      </c>
      <c r="H47" s="55">
        <v>7.0000000000000007E-2</v>
      </c>
      <c r="I47" s="12">
        <v>40682</v>
      </c>
      <c r="J47" s="55">
        <v>0.02</v>
      </c>
      <c r="K47" s="12">
        <v>4836</v>
      </c>
      <c r="L47" s="119">
        <v>0.04</v>
      </c>
      <c r="M47" s="15">
        <v>3481.4876472114015</v>
      </c>
      <c r="N47" s="119">
        <v>0.11741688530664847</v>
      </c>
      <c r="O47" s="33">
        <v>10921</v>
      </c>
      <c r="P47" s="121">
        <v>4.6674775696975618E-2</v>
      </c>
      <c r="Q47" s="118"/>
    </row>
    <row r="48" spans="1:17" ht="15.75" thickBot="1" x14ac:dyDescent="0.3">
      <c r="A48" s="14">
        <v>2016</v>
      </c>
      <c r="B48" s="83">
        <v>9152.3900536275905</v>
      </c>
      <c r="C48" s="83">
        <v>13848.090842192356</v>
      </c>
      <c r="D48" s="83">
        <v>93607.977604445317</v>
      </c>
      <c r="E48" s="83">
        <v>9579</v>
      </c>
      <c r="F48" s="83">
        <v>138847.45850026526</v>
      </c>
      <c r="G48" s="12">
        <v>41327</v>
      </c>
      <c r="H48" s="55">
        <v>0.11</v>
      </c>
      <c r="I48" s="12">
        <v>6438</v>
      </c>
      <c r="J48" s="55">
        <v>0.06</v>
      </c>
      <c r="K48" s="12">
        <v>2180</v>
      </c>
      <c r="L48" s="119">
        <v>0.1</v>
      </c>
      <c r="M48" s="15">
        <v>1033.0121897728054</v>
      </c>
      <c r="N48" s="119">
        <v>0.11741688530664846</v>
      </c>
      <c r="O48" s="33">
        <v>4123</v>
      </c>
      <c r="P48" s="121">
        <v>0.14483241237588329</v>
      </c>
      <c r="Q48" s="118"/>
    </row>
    <row r="49" spans="1:17" ht="15.75" thickBot="1" x14ac:dyDescent="0.3">
      <c r="A49" s="14">
        <v>2017</v>
      </c>
      <c r="B49" s="83">
        <v>5366.2178395563278</v>
      </c>
      <c r="C49" s="83">
        <v>8436.8920924614758</v>
      </c>
      <c r="D49" s="83">
        <v>84880</v>
      </c>
      <c r="E49" s="83">
        <v>6482</v>
      </c>
      <c r="F49" s="83">
        <v>123762.1099320178</v>
      </c>
      <c r="G49" s="12">
        <v>29799</v>
      </c>
      <c r="H49" s="55">
        <v>0.08</v>
      </c>
      <c r="I49" s="12">
        <v>13430</v>
      </c>
      <c r="J49" s="55">
        <v>0.03</v>
      </c>
      <c r="K49" s="12">
        <v>1702</v>
      </c>
      <c r="L49" s="119">
        <v>0.11</v>
      </c>
      <c r="M49" s="15">
        <v>529.64874361124748</v>
      </c>
      <c r="N49" s="119">
        <v>0.11741688530664846</v>
      </c>
      <c r="O49" s="33">
        <v>3591</v>
      </c>
      <c r="P49" s="121">
        <v>5.0389169089390881E-2</v>
      </c>
      <c r="Q49" s="118"/>
    </row>
    <row r="50" spans="1:17" ht="15.75" thickBot="1" x14ac:dyDescent="0.3">
      <c r="A50" s="14">
        <v>2018</v>
      </c>
      <c r="B50" s="83">
        <v>2337</v>
      </c>
      <c r="C50" s="83">
        <v>8754</v>
      </c>
      <c r="D50" s="83">
        <v>46940</v>
      </c>
      <c r="E50" s="83">
        <v>5522</v>
      </c>
      <c r="F50" s="83">
        <v>84545</v>
      </c>
      <c r="G50" s="12">
        <v>46094</v>
      </c>
      <c r="H50" s="55">
        <v>7.0000000000000007E-2</v>
      </c>
      <c r="I50" s="12">
        <v>17120</v>
      </c>
      <c r="J50" s="55">
        <v>0.04</v>
      </c>
      <c r="K50" s="12">
        <v>1627</v>
      </c>
      <c r="L50" s="119">
        <v>0.12</v>
      </c>
      <c r="M50" s="15">
        <v>1005.4126274506311</v>
      </c>
      <c r="N50" s="119">
        <v>0.11741688530664846</v>
      </c>
      <c r="O50" s="33">
        <v>2191</v>
      </c>
      <c r="P50" s="121">
        <v>6.8461889548151522E-2</v>
      </c>
      <c r="Q50" s="118"/>
    </row>
    <row r="51" spans="1:17" ht="15.75" thickBot="1" x14ac:dyDescent="0.3">
      <c r="A51" s="84">
        <v>2019</v>
      </c>
      <c r="B51" s="83">
        <v>6147</v>
      </c>
      <c r="C51" s="83">
        <v>3095</v>
      </c>
      <c r="D51" s="83">
        <v>169662</v>
      </c>
      <c r="E51" s="83">
        <v>5623.661955892203</v>
      </c>
      <c r="F51" s="83">
        <v>218957.6619558922</v>
      </c>
      <c r="G51" s="12">
        <v>45186</v>
      </c>
      <c r="H51" s="55">
        <v>0.05</v>
      </c>
      <c r="I51" s="12">
        <v>29649</v>
      </c>
      <c r="J51" s="55">
        <v>8.1496918392734957E-2</v>
      </c>
      <c r="K51" s="12">
        <v>3859</v>
      </c>
      <c r="L51" s="119">
        <v>0.05</v>
      </c>
      <c r="M51" s="15">
        <v>469.19255947696121</v>
      </c>
      <c r="N51" s="119">
        <v>0.11741688530664846</v>
      </c>
      <c r="O51" s="33">
        <v>2511</v>
      </c>
      <c r="P51" s="121">
        <v>0.17167316181133507</v>
      </c>
      <c r="Q51" s="118"/>
    </row>
    <row r="52" spans="1:17" ht="15.75" thickBot="1" x14ac:dyDescent="0.3">
      <c r="A52" s="84">
        <v>2020</v>
      </c>
      <c r="B52" s="83">
        <v>8764</v>
      </c>
      <c r="C52" s="83">
        <v>17191.033120537068</v>
      </c>
      <c r="D52" s="83">
        <v>147983</v>
      </c>
      <c r="E52" s="83">
        <v>13257</v>
      </c>
      <c r="F52" s="83">
        <v>222743.03312053706</v>
      </c>
      <c r="G52" s="12">
        <v>43087</v>
      </c>
      <c r="H52" s="55">
        <v>0.09</v>
      </c>
      <c r="I52" s="12">
        <v>25528</v>
      </c>
      <c r="J52" s="55">
        <v>0.02</v>
      </c>
      <c r="K52" s="12">
        <v>3955</v>
      </c>
      <c r="L52" s="119">
        <v>0.1</v>
      </c>
      <c r="M52" s="114">
        <v>3284</v>
      </c>
      <c r="N52" s="119">
        <v>0.1</v>
      </c>
      <c r="O52" s="33">
        <v>6195</v>
      </c>
      <c r="P52" s="121">
        <v>0.08</v>
      </c>
      <c r="Q52" s="118"/>
    </row>
    <row r="53" spans="1:17" ht="15.75" thickBot="1" x14ac:dyDescent="0.3">
      <c r="A53" s="14">
        <v>2021</v>
      </c>
      <c r="B53" s="83">
        <v>6613</v>
      </c>
      <c r="C53" s="83">
        <v>16458.434511777748</v>
      </c>
      <c r="D53" s="83">
        <v>176053</v>
      </c>
      <c r="E53" s="83">
        <v>14293</v>
      </c>
      <c r="F53" s="83">
        <v>245223.43451177774</v>
      </c>
      <c r="G53" s="12">
        <v>36449</v>
      </c>
      <c r="H53" s="55">
        <v>0.11</v>
      </c>
      <c r="I53" s="12">
        <v>29507</v>
      </c>
      <c r="J53" s="55">
        <v>0.02</v>
      </c>
      <c r="K53" s="12">
        <v>4010</v>
      </c>
      <c r="L53" s="119">
        <v>0.05</v>
      </c>
      <c r="M53" s="15">
        <v>1329</v>
      </c>
      <c r="N53" s="119">
        <v>0.12</v>
      </c>
      <c r="O53" s="33">
        <v>5271</v>
      </c>
      <c r="P53" s="121">
        <v>0.05</v>
      </c>
      <c r="Q53" s="118"/>
    </row>
    <row r="54" spans="1:17" ht="15.75" thickBot="1" x14ac:dyDescent="0.3">
      <c r="A54" s="84" t="s">
        <v>42</v>
      </c>
      <c r="B54" s="34" t="s">
        <v>10</v>
      </c>
      <c r="C54" s="34" t="s">
        <v>10</v>
      </c>
      <c r="D54" s="39" t="s">
        <v>10</v>
      </c>
      <c r="E54" s="40" t="s">
        <v>10</v>
      </c>
      <c r="F54" s="34" t="s">
        <v>10</v>
      </c>
      <c r="G54" s="12">
        <v>75100</v>
      </c>
      <c r="H54" s="74" t="s">
        <v>10</v>
      </c>
      <c r="I54" s="12">
        <v>12300</v>
      </c>
      <c r="J54" s="74" t="s">
        <v>10</v>
      </c>
      <c r="K54" s="34"/>
      <c r="L54" s="120"/>
      <c r="M54" s="117"/>
      <c r="N54" s="120"/>
      <c r="O54" s="117"/>
      <c r="P54" s="120"/>
      <c r="Q54" s="118"/>
    </row>
    <row r="55" spans="1:17" ht="17.25" x14ac:dyDescent="0.25">
      <c r="A55" s="7" t="s">
        <v>116</v>
      </c>
      <c r="L55" s="118"/>
      <c r="N55" s="118"/>
      <c r="P55" s="118"/>
      <c r="Q55" s="118"/>
    </row>
    <row r="56" spans="1:17" ht="17.25" x14ac:dyDescent="0.25">
      <c r="A56" s="11" t="s">
        <v>146</v>
      </c>
    </row>
    <row r="57" spans="1:17" ht="17.25" x14ac:dyDescent="0.25">
      <c r="A57" s="11" t="s">
        <v>148</v>
      </c>
    </row>
    <row r="58" spans="1:17" ht="17.25" x14ac:dyDescent="0.25">
      <c r="A58" s="11" t="s">
        <v>147</v>
      </c>
    </row>
    <row r="100" spans="1:56" s="19" customFormat="1" x14ac:dyDescent="0.25">
      <c r="A100" s="17"/>
      <c r="B100" s="18"/>
      <c r="C100" s="18"/>
      <c r="D100" s="18"/>
      <c r="E100" s="18"/>
      <c r="F100" s="18"/>
      <c r="G100" s="18"/>
      <c r="H100" s="60"/>
      <c r="I100" s="18"/>
      <c r="J100" s="60"/>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c r="BB100" s="18"/>
      <c r="BC100" s="18"/>
      <c r="BD100" s="18"/>
    </row>
    <row r="102" spans="1:56" ht="15.75" thickBot="1" x14ac:dyDescent="0.3">
      <c r="A102" s="23" t="s">
        <v>57</v>
      </c>
    </row>
    <row r="103" spans="1:56" ht="15" customHeight="1" thickBot="1" x14ac:dyDescent="0.3">
      <c r="A103" s="167"/>
      <c r="B103" s="150" t="s">
        <v>58</v>
      </c>
      <c r="C103" s="151"/>
      <c r="D103" s="151"/>
      <c r="E103" s="151"/>
      <c r="F103" s="151"/>
      <c r="G103" s="151"/>
      <c r="H103" s="151"/>
      <c r="I103" s="151"/>
      <c r="J103" s="151"/>
      <c r="K103" s="151"/>
      <c r="L103" s="151"/>
      <c r="M103" s="151"/>
      <c r="N103" s="151"/>
      <c r="O103" s="151"/>
      <c r="P103" s="152"/>
    </row>
    <row r="104" spans="1:56" x14ac:dyDescent="0.25">
      <c r="A104" s="168"/>
      <c r="B104" s="32" t="s">
        <v>59</v>
      </c>
      <c r="C104" s="35" t="s">
        <v>59</v>
      </c>
      <c r="D104" s="36" t="s">
        <v>59</v>
      </c>
      <c r="E104" s="32" t="s">
        <v>59</v>
      </c>
      <c r="F104" s="32" t="s">
        <v>59</v>
      </c>
      <c r="G104" s="158"/>
      <c r="H104" s="160"/>
      <c r="I104" s="158"/>
      <c r="J104" s="169"/>
      <c r="K104" s="115"/>
      <c r="L104" s="94"/>
      <c r="M104" s="93"/>
      <c r="N104" s="94"/>
      <c r="O104" s="93"/>
      <c r="P104" s="94"/>
    </row>
    <row r="105" spans="1:56" x14ac:dyDescent="0.25">
      <c r="A105" s="168"/>
      <c r="B105" s="32" t="s">
        <v>60</v>
      </c>
      <c r="C105" s="35" t="s">
        <v>60</v>
      </c>
      <c r="D105" s="36" t="s">
        <v>63</v>
      </c>
      <c r="E105" s="32" t="s">
        <v>63</v>
      </c>
      <c r="F105" s="32" t="s">
        <v>65</v>
      </c>
      <c r="G105" s="164"/>
      <c r="H105" s="165"/>
      <c r="I105" s="164"/>
      <c r="J105" s="170"/>
      <c r="K105" s="116"/>
      <c r="L105" s="97"/>
      <c r="M105" s="164" t="s">
        <v>12</v>
      </c>
      <c r="N105" s="165"/>
      <c r="O105" s="96"/>
      <c r="P105" s="97"/>
    </row>
    <row r="106" spans="1:56" ht="15.75" thickBot="1" x14ac:dyDescent="0.3">
      <c r="A106" s="168"/>
      <c r="B106" s="32" t="s">
        <v>61</v>
      </c>
      <c r="C106" s="35" t="s">
        <v>62</v>
      </c>
      <c r="D106" s="36" t="s">
        <v>64</v>
      </c>
      <c r="E106" s="32" t="s">
        <v>62</v>
      </c>
      <c r="F106" s="32" t="s">
        <v>63</v>
      </c>
      <c r="G106" s="161" t="s">
        <v>66</v>
      </c>
      <c r="H106" s="163"/>
      <c r="I106" s="161" t="s">
        <v>117</v>
      </c>
      <c r="J106" s="171"/>
      <c r="K106" s="166" t="s">
        <v>143</v>
      </c>
      <c r="L106" s="165"/>
      <c r="M106" s="161" t="s">
        <v>144</v>
      </c>
      <c r="N106" s="163"/>
      <c r="O106" s="161" t="s">
        <v>145</v>
      </c>
      <c r="P106" s="163"/>
    </row>
    <row r="107" spans="1:56" ht="15.75" thickBot="1" x14ac:dyDescent="0.3">
      <c r="A107" s="20" t="s">
        <v>0</v>
      </c>
      <c r="B107" s="10" t="s">
        <v>14</v>
      </c>
      <c r="C107" s="10" t="s">
        <v>14</v>
      </c>
      <c r="D107" s="37" t="s">
        <v>14</v>
      </c>
      <c r="E107" s="38" t="s">
        <v>14</v>
      </c>
      <c r="F107" s="10" t="s">
        <v>32</v>
      </c>
      <c r="G107" s="10" t="s">
        <v>14</v>
      </c>
      <c r="H107" s="72" t="s">
        <v>13</v>
      </c>
      <c r="I107" s="10" t="s">
        <v>14</v>
      </c>
      <c r="J107" s="59" t="s">
        <v>13</v>
      </c>
      <c r="K107" s="41" t="s">
        <v>14</v>
      </c>
      <c r="L107" s="41" t="s">
        <v>13</v>
      </c>
      <c r="M107" s="41" t="s">
        <v>14</v>
      </c>
      <c r="N107" s="41" t="s">
        <v>13</v>
      </c>
      <c r="O107" s="41" t="s">
        <v>14</v>
      </c>
      <c r="P107" s="41" t="s">
        <v>13</v>
      </c>
    </row>
    <row r="108" spans="1:56" ht="15.75" thickBot="1" x14ac:dyDescent="0.3">
      <c r="A108" s="51" t="s">
        <v>134</v>
      </c>
      <c r="B108" s="52">
        <f t="shared" ref="B108:P108" si="0">IFERROR(AVERAGEIFS(B$2:B$82,$A$2:$A$82,"&gt;=1975",$A$2:$A$82,"&lt;=1978"),"")</f>
        <v>5900.5</v>
      </c>
      <c r="C108" s="52">
        <f t="shared" si="0"/>
        <v>11230.185262896573</v>
      </c>
      <c r="D108" s="52">
        <f t="shared" si="0"/>
        <v>24131.212505172029</v>
      </c>
      <c r="E108" s="52">
        <f t="shared" si="0"/>
        <v>16141.153225433038</v>
      </c>
      <c r="F108" s="52">
        <f t="shared" si="0"/>
        <v>57403.050993501631</v>
      </c>
      <c r="G108" s="52" t="str">
        <f t="shared" si="0"/>
        <v/>
      </c>
      <c r="H108" s="52" t="str">
        <f t="shared" si="0"/>
        <v/>
      </c>
      <c r="I108" s="52">
        <f t="shared" si="0"/>
        <v>16910</v>
      </c>
      <c r="J108" s="75">
        <f t="shared" si="0"/>
        <v>0.37</v>
      </c>
      <c r="K108" s="52">
        <f t="shared" si="0"/>
        <v>4380.7748256549803</v>
      </c>
      <c r="L108" s="75">
        <f t="shared" si="0"/>
        <v>0.20344781753721211</v>
      </c>
      <c r="M108" s="52">
        <f t="shared" si="0"/>
        <v>1051.4118979875882</v>
      </c>
      <c r="N108" s="75">
        <f t="shared" si="0"/>
        <v>0.11741688530664846</v>
      </c>
      <c r="O108" s="52">
        <f t="shared" si="0"/>
        <v>8701.5769501947361</v>
      </c>
      <c r="P108" s="75">
        <f t="shared" si="0"/>
        <v>0.15875581520133675</v>
      </c>
    </row>
    <row r="109" spans="1:56" ht="15.75" thickBot="1" x14ac:dyDescent="0.3">
      <c r="A109" s="51" t="s">
        <v>135</v>
      </c>
      <c r="B109" s="52">
        <f t="shared" ref="B109:P109" si="1">IFERROR(AVERAGEIFS(B$2:B$82,$A$2:$A$82,"&gt;=1979",$A$2:$A$82,"&lt;=1984"),"")</f>
        <v>5433.166666666667</v>
      </c>
      <c r="C109" s="52">
        <f t="shared" si="1"/>
        <v>18000.29103399556</v>
      </c>
      <c r="D109" s="52">
        <f t="shared" si="1"/>
        <v>13931.913739263617</v>
      </c>
      <c r="E109" s="52">
        <f t="shared" si="1"/>
        <v>12707.89083174515</v>
      </c>
      <c r="F109" s="52">
        <f t="shared" si="1"/>
        <v>82927.92893833766</v>
      </c>
      <c r="G109" s="52">
        <f t="shared" si="1"/>
        <v>120835</v>
      </c>
      <c r="H109" s="75">
        <f t="shared" si="1"/>
        <v>0.08</v>
      </c>
      <c r="I109" s="52">
        <f t="shared" si="1"/>
        <v>7716</v>
      </c>
      <c r="J109" s="75">
        <f t="shared" si="1"/>
        <v>0.29333333333333339</v>
      </c>
      <c r="K109" s="52">
        <f t="shared" si="1"/>
        <v>4046.3179362820611</v>
      </c>
      <c r="L109" s="75">
        <f t="shared" si="1"/>
        <v>0.20430027781719776</v>
      </c>
      <c r="M109" s="52">
        <f t="shared" si="1"/>
        <v>1314.2648724844851</v>
      </c>
      <c r="N109" s="75">
        <f t="shared" si="1"/>
        <v>0.11741688530664844</v>
      </c>
      <c r="O109" s="52">
        <f t="shared" si="1"/>
        <v>5115.5365547206975</v>
      </c>
      <c r="P109" s="75">
        <f t="shared" si="1"/>
        <v>0.15545456321884418</v>
      </c>
    </row>
    <row r="110" spans="1:56" ht="15.75" thickBot="1" x14ac:dyDescent="0.3">
      <c r="A110" s="51" t="s">
        <v>136</v>
      </c>
      <c r="B110" s="52">
        <f t="shared" ref="B110:P110" si="2">IFERROR(AVERAGEIFS(B$2:B$82,$A$2:$A$82,"&gt;=1985",$A$2:$A$82,"&lt;=1995"),"")</f>
        <v>10926.800082861448</v>
      </c>
      <c r="C110" s="52">
        <f t="shared" si="2"/>
        <v>40373.048185052707</v>
      </c>
      <c r="D110" s="52">
        <f t="shared" si="2"/>
        <v>32300.554589889056</v>
      </c>
      <c r="E110" s="52">
        <f t="shared" si="2"/>
        <v>22282.52697450999</v>
      </c>
      <c r="F110" s="52">
        <f t="shared" si="2"/>
        <v>131690.74801413136</v>
      </c>
      <c r="G110" s="52">
        <f t="shared" si="2"/>
        <v>106416</v>
      </c>
      <c r="H110" s="75">
        <f t="shared" si="2"/>
        <v>7.7272727272727285E-2</v>
      </c>
      <c r="I110" s="52">
        <f t="shared" si="2"/>
        <v>18730.909090909092</v>
      </c>
      <c r="J110" s="75">
        <f t="shared" si="2"/>
        <v>0.3290909090909091</v>
      </c>
      <c r="K110" s="52">
        <f t="shared" si="2"/>
        <v>5781.7289636963433</v>
      </c>
      <c r="L110" s="75">
        <f t="shared" si="2"/>
        <v>0.18997722251668189</v>
      </c>
      <c r="M110" s="52">
        <f t="shared" si="2"/>
        <v>4394.6627763385759</v>
      </c>
      <c r="N110" s="75">
        <f t="shared" si="2"/>
        <v>0.11741688530664841</v>
      </c>
      <c r="O110" s="52">
        <f t="shared" si="2"/>
        <v>7880.1876128301519</v>
      </c>
      <c r="P110" s="75">
        <f t="shared" si="2"/>
        <v>0.15861521894967834</v>
      </c>
    </row>
    <row r="111" spans="1:56" ht="15.75" thickBot="1" x14ac:dyDescent="0.3">
      <c r="A111" s="51" t="s">
        <v>137</v>
      </c>
      <c r="B111" s="52">
        <f t="shared" ref="B111:P111" si="3">IFERROR(AVERAGEIFS(B$2:B$82,$A$2:$A$82,"&gt;=1996",$A$2:$A$82,"&lt;=1998"),"")</f>
        <v>18430.333333333332</v>
      </c>
      <c r="C111" s="52">
        <f t="shared" si="3"/>
        <v>30789.853224967064</v>
      </c>
      <c r="D111" s="52">
        <f t="shared" si="3"/>
        <v>71789.373031540686</v>
      </c>
      <c r="E111" s="52">
        <f t="shared" si="3"/>
        <v>34035.221570332389</v>
      </c>
      <c r="F111" s="52">
        <f t="shared" si="3"/>
        <v>194757.78116017347</v>
      </c>
      <c r="G111" s="52">
        <f t="shared" si="3"/>
        <v>102721.33333333333</v>
      </c>
      <c r="H111" s="75">
        <f t="shared" si="3"/>
        <v>8.3333333333333329E-2</v>
      </c>
      <c r="I111" s="52">
        <f t="shared" si="3"/>
        <v>30510.333333333332</v>
      </c>
      <c r="J111" s="75">
        <f t="shared" si="3"/>
        <v>0.34999999999999992</v>
      </c>
      <c r="K111" s="52">
        <f t="shared" si="3"/>
        <v>9645.3333333333339</v>
      </c>
      <c r="L111" s="75">
        <f t="shared" si="3"/>
        <v>7.0000000000000007E-2</v>
      </c>
      <c r="M111" s="52">
        <f t="shared" si="3"/>
        <v>3392.9938124641126</v>
      </c>
      <c r="N111" s="75">
        <f t="shared" si="3"/>
        <v>0.11741688530664844</v>
      </c>
      <c r="O111" s="52">
        <f t="shared" si="3"/>
        <v>16828.807766822018</v>
      </c>
      <c r="P111" s="75">
        <f t="shared" si="3"/>
        <v>0.18161877636366364</v>
      </c>
    </row>
    <row r="112" spans="1:56" ht="15.75" thickBot="1" x14ac:dyDescent="0.3">
      <c r="A112" s="53" t="s">
        <v>138</v>
      </c>
      <c r="B112" s="52">
        <f t="shared" ref="B112:P112" si="4">IFERROR(AVERAGEIFS(B$2:B$82,$A$2:$A$82,"&gt;=1999",$A$2:$A$82,"&lt;=2008"),"")</f>
        <v>15483.7</v>
      </c>
      <c r="C112" s="52">
        <f t="shared" si="4"/>
        <v>24377.858037392147</v>
      </c>
      <c r="D112" s="52">
        <f t="shared" si="4"/>
        <v>89307.371046253509</v>
      </c>
      <c r="E112" s="52">
        <f t="shared" si="4"/>
        <v>24299.679278403291</v>
      </c>
      <c r="F112" s="52">
        <f t="shared" si="4"/>
        <v>194252.50836204895</v>
      </c>
      <c r="G112" s="52">
        <f t="shared" si="4"/>
        <v>102689</v>
      </c>
      <c r="H112" s="75">
        <f t="shared" si="4"/>
        <v>9.0000000000000011E-2</v>
      </c>
      <c r="I112" s="52">
        <f t="shared" si="4"/>
        <v>32973.199999999997</v>
      </c>
      <c r="J112" s="75">
        <f t="shared" si="4"/>
        <v>9.4000000000000014E-2</v>
      </c>
      <c r="K112" s="52">
        <f t="shared" si="4"/>
        <v>7658.1</v>
      </c>
      <c r="L112" s="75">
        <f t="shared" si="4"/>
        <v>5.4999999999999993E-2</v>
      </c>
      <c r="M112" s="52">
        <f t="shared" si="4"/>
        <v>2455.961943139047</v>
      </c>
      <c r="N112" s="75">
        <f t="shared" si="4"/>
        <v>0.1152393101911338</v>
      </c>
      <c r="O112" s="52">
        <f t="shared" si="4"/>
        <v>10767.202110367181</v>
      </c>
      <c r="P112" s="75">
        <f t="shared" si="4"/>
        <v>0.16550531082741912</v>
      </c>
    </row>
    <row r="113" spans="1:16" ht="15.75" thickBot="1" x14ac:dyDescent="0.3">
      <c r="A113" s="14">
        <v>2009</v>
      </c>
      <c r="B113" s="83">
        <f t="shared" ref="B113:P113" si="5">IF(B41&gt;0,B41,"")</f>
        <v>2488</v>
      </c>
      <c r="C113" s="83">
        <f t="shared" si="5"/>
        <v>24321</v>
      </c>
      <c r="D113" s="83">
        <f t="shared" si="5"/>
        <v>86693</v>
      </c>
      <c r="E113" s="83">
        <f t="shared" si="5"/>
        <v>21684.566960911696</v>
      </c>
      <c r="F113" s="83">
        <f t="shared" si="5"/>
        <v>175263.5669609117</v>
      </c>
      <c r="G113" s="83">
        <f t="shared" si="5"/>
        <v>70142</v>
      </c>
      <c r="H113" s="107">
        <f t="shared" si="5"/>
        <v>0.06</v>
      </c>
      <c r="I113" s="83">
        <f t="shared" si="5"/>
        <v>25288</v>
      </c>
      <c r="J113" s="107">
        <f t="shared" si="5"/>
        <v>0.02</v>
      </c>
      <c r="K113" s="83">
        <f t="shared" si="5"/>
        <v>538</v>
      </c>
      <c r="L113" s="107">
        <f t="shared" si="5"/>
        <v>0.11</v>
      </c>
      <c r="M113" s="83">
        <f t="shared" si="5"/>
        <v>1097</v>
      </c>
      <c r="N113" s="107">
        <f t="shared" si="5"/>
        <v>0.18231540565177756</v>
      </c>
      <c r="O113" s="83">
        <f t="shared" si="5"/>
        <v>9425.4242407517868</v>
      </c>
      <c r="P113" s="107">
        <f t="shared" si="5"/>
        <v>0.16012556031521888</v>
      </c>
    </row>
    <row r="114" spans="1:16" ht="15.75" thickBot="1" x14ac:dyDescent="0.3">
      <c r="A114" s="14">
        <v>2010</v>
      </c>
      <c r="B114" s="83">
        <f t="shared" ref="B114:P114" si="6">IF(B42&gt;0,B42,"")</f>
        <v>9686</v>
      </c>
      <c r="C114" s="83">
        <f t="shared" si="6"/>
        <v>15736.227174868916</v>
      </c>
      <c r="D114" s="83">
        <f t="shared" si="6"/>
        <v>158412.65269093419</v>
      </c>
      <c r="E114" s="83">
        <f t="shared" si="6"/>
        <v>20377</v>
      </c>
      <c r="F114" s="83">
        <f t="shared" si="6"/>
        <v>239728.87986580312</v>
      </c>
      <c r="G114" s="83">
        <f t="shared" si="6"/>
        <v>103558</v>
      </c>
      <c r="H114" s="107">
        <f t="shared" si="6"/>
        <v>0.06</v>
      </c>
      <c r="I114" s="83">
        <f t="shared" si="6"/>
        <v>71353</v>
      </c>
      <c r="J114" s="107">
        <f t="shared" si="6"/>
        <v>0.02</v>
      </c>
      <c r="K114" s="83">
        <f t="shared" si="6"/>
        <v>5258</v>
      </c>
      <c r="L114" s="107">
        <f t="shared" si="6"/>
        <v>0.06</v>
      </c>
      <c r="M114" s="83">
        <f t="shared" si="6"/>
        <v>2227.6789588612023</v>
      </c>
      <c r="N114" s="107">
        <f t="shared" si="6"/>
        <v>0.11741688530664844</v>
      </c>
      <c r="O114" s="83">
        <f t="shared" si="6"/>
        <v>7490</v>
      </c>
      <c r="P114" s="107">
        <f t="shared" si="6"/>
        <v>7.6502119172187535E-2</v>
      </c>
    </row>
    <row r="115" spans="1:16" ht="15.75" thickBot="1" x14ac:dyDescent="0.3">
      <c r="A115" s="14">
        <v>2011</v>
      </c>
      <c r="B115" s="83">
        <f t="shared" ref="B115:P115" si="7">IF(B43&gt;0,B43,"")</f>
        <v>5420</v>
      </c>
      <c r="C115" s="83">
        <f t="shared" si="7"/>
        <v>11065.865067758798</v>
      </c>
      <c r="D115" s="83">
        <f t="shared" si="7"/>
        <v>127088</v>
      </c>
      <c r="E115" s="83">
        <f t="shared" si="7"/>
        <v>16339.87635084127</v>
      </c>
      <c r="F115" s="83">
        <f t="shared" si="7"/>
        <v>215926.74141860008</v>
      </c>
      <c r="G115" s="83">
        <f t="shared" si="7"/>
        <v>123647</v>
      </c>
      <c r="H115" s="107">
        <f t="shared" si="7"/>
        <v>0.05</v>
      </c>
      <c r="I115" s="83">
        <f t="shared" si="7"/>
        <v>18895</v>
      </c>
      <c r="J115" s="107">
        <f t="shared" si="7"/>
        <v>0.02</v>
      </c>
      <c r="K115" s="83">
        <f t="shared" si="7"/>
        <v>2731</v>
      </c>
      <c r="L115" s="107">
        <f t="shared" si="7"/>
        <v>7.0000000000000007E-2</v>
      </c>
      <c r="M115" s="83">
        <f t="shared" si="7"/>
        <v>990.95571385330186</v>
      </c>
      <c r="N115" s="107">
        <f t="shared" si="7"/>
        <v>0.11741688530664844</v>
      </c>
      <c r="O115" s="83">
        <f t="shared" si="7"/>
        <v>8396</v>
      </c>
      <c r="P115" s="107">
        <f t="shared" si="7"/>
        <v>5.2132744483547412E-2</v>
      </c>
    </row>
    <row r="116" spans="1:16" ht="15.75" thickBot="1" x14ac:dyDescent="0.3">
      <c r="A116" s="14">
        <v>2012</v>
      </c>
      <c r="B116" s="83">
        <f t="shared" ref="B116:P116" si="8">IF(B44&gt;0,B44,"")</f>
        <v>11633</v>
      </c>
      <c r="C116" s="83">
        <f t="shared" si="8"/>
        <v>11186</v>
      </c>
      <c r="D116" s="83">
        <f t="shared" si="8"/>
        <v>48016</v>
      </c>
      <c r="E116" s="83">
        <f t="shared" si="8"/>
        <v>9773.5946716621111</v>
      </c>
      <c r="F116" s="83">
        <f t="shared" si="8"/>
        <v>113401.59467166211</v>
      </c>
      <c r="G116" s="83">
        <f t="shared" si="8"/>
        <v>44467</v>
      </c>
      <c r="H116" s="107">
        <f t="shared" si="8"/>
        <v>0.09</v>
      </c>
      <c r="I116" s="83">
        <f t="shared" si="8"/>
        <v>4091</v>
      </c>
      <c r="J116" s="107">
        <f t="shared" si="8"/>
        <v>0.03</v>
      </c>
      <c r="K116" s="83">
        <f t="shared" si="8"/>
        <v>5702</v>
      </c>
      <c r="L116" s="107">
        <f t="shared" si="8"/>
        <v>0.09</v>
      </c>
      <c r="M116" s="83">
        <f t="shared" si="8"/>
        <v>1111</v>
      </c>
      <c r="N116" s="107">
        <f t="shared" si="8"/>
        <v>0.10711071107110712</v>
      </c>
      <c r="O116" s="83">
        <f t="shared" si="8"/>
        <v>4255</v>
      </c>
      <c r="P116" s="107">
        <f t="shared" si="8"/>
        <v>6.4760470498523154E-2</v>
      </c>
    </row>
    <row r="117" spans="1:16" ht="15.75" thickBot="1" x14ac:dyDescent="0.3">
      <c r="A117" s="14">
        <v>2013</v>
      </c>
      <c r="B117" s="83">
        <f t="shared" ref="B117:P117" si="9">IF(B45&gt;0,B45,"")</f>
        <v>7148</v>
      </c>
      <c r="C117" s="83">
        <f t="shared" si="9"/>
        <v>16081.695716117221</v>
      </c>
      <c r="D117" s="108">
        <f t="shared" si="9"/>
        <v>119992</v>
      </c>
      <c r="E117" s="106">
        <f t="shared" si="9"/>
        <v>11268.63290042653</v>
      </c>
      <c r="F117" s="83">
        <f t="shared" si="9"/>
        <v>175903.32861654376</v>
      </c>
      <c r="G117" s="103">
        <f t="shared" si="9"/>
        <v>42953</v>
      </c>
      <c r="H117" s="109">
        <f t="shared" si="9"/>
        <v>7.0000000000000007E-2</v>
      </c>
      <c r="I117" s="103">
        <f t="shared" si="9"/>
        <v>28797</v>
      </c>
      <c r="J117" s="109">
        <f t="shared" si="9"/>
        <v>0.01</v>
      </c>
      <c r="K117" s="103">
        <f t="shared" si="9"/>
        <v>3445</v>
      </c>
      <c r="L117" s="109">
        <f t="shared" si="9"/>
        <v>7.0000000000000007E-2</v>
      </c>
      <c r="M117" s="103">
        <f t="shared" si="9"/>
        <v>1065.8688115849175</v>
      </c>
      <c r="N117" s="109">
        <f t="shared" si="9"/>
        <v>0.11741688530664844</v>
      </c>
      <c r="O117" s="103">
        <f t="shared" si="9"/>
        <v>4200</v>
      </c>
      <c r="P117" s="109">
        <f t="shared" si="9"/>
        <v>4.89226331699468E-2</v>
      </c>
    </row>
    <row r="118" spans="1:16" ht="15.75" thickBot="1" x14ac:dyDescent="0.3">
      <c r="A118" s="14">
        <v>2014</v>
      </c>
      <c r="B118" s="83">
        <f t="shared" ref="B118:P118" si="10">IF(B46&gt;0,B46,"")</f>
        <v>24859</v>
      </c>
      <c r="C118" s="83">
        <f t="shared" si="10"/>
        <v>33424.213396869105</v>
      </c>
      <c r="D118" s="108">
        <f t="shared" si="10"/>
        <v>84700</v>
      </c>
      <c r="E118" s="106">
        <f t="shared" si="10"/>
        <v>24541.011379791857</v>
      </c>
      <c r="F118" s="83">
        <f t="shared" si="10"/>
        <v>210674.22477666097</v>
      </c>
      <c r="G118" s="83">
        <f t="shared" si="10"/>
        <v>44686</v>
      </c>
      <c r="H118" s="107">
        <f t="shared" si="10"/>
        <v>0.09</v>
      </c>
      <c r="I118" s="83">
        <f t="shared" si="10"/>
        <v>43952</v>
      </c>
      <c r="J118" s="107">
        <f t="shared" si="10"/>
        <v>0.03</v>
      </c>
      <c r="K118" s="83">
        <f t="shared" si="10"/>
        <v>7122</v>
      </c>
      <c r="L118" s="107">
        <f t="shared" si="10"/>
        <v>0.05</v>
      </c>
      <c r="M118" s="83">
        <f t="shared" si="10"/>
        <v>7588.5653737254179</v>
      </c>
      <c r="N118" s="107">
        <f t="shared" si="10"/>
        <v>0.11741688530664846</v>
      </c>
      <c r="O118" s="83">
        <f t="shared" si="10"/>
        <v>13246</v>
      </c>
      <c r="P118" s="107">
        <f t="shared" si="10"/>
        <v>3.4916180713396555E-2</v>
      </c>
    </row>
    <row r="119" spans="1:16" ht="15.75" thickBot="1" x14ac:dyDescent="0.3">
      <c r="A119" s="14">
        <v>2015</v>
      </c>
      <c r="B119" s="83">
        <f t="shared" ref="B119:P119" si="11">IF(B47&gt;0,B47,"")</f>
        <v>11368</v>
      </c>
      <c r="C119" s="83">
        <f t="shared" si="11"/>
        <v>23240.023097325538</v>
      </c>
      <c r="D119" s="108">
        <f t="shared" si="11"/>
        <v>178327.18543349707</v>
      </c>
      <c r="E119" s="106">
        <f t="shared" si="11"/>
        <v>30604</v>
      </c>
      <c r="F119" s="83">
        <f t="shared" si="11"/>
        <v>282132.20853082259</v>
      </c>
      <c r="G119" s="83">
        <f t="shared" si="11"/>
        <v>101516</v>
      </c>
      <c r="H119" s="107">
        <f t="shared" si="11"/>
        <v>7.0000000000000007E-2</v>
      </c>
      <c r="I119" s="83">
        <f t="shared" si="11"/>
        <v>40682</v>
      </c>
      <c r="J119" s="107">
        <f t="shared" si="11"/>
        <v>0.02</v>
      </c>
      <c r="K119" s="83">
        <f t="shared" si="11"/>
        <v>4836</v>
      </c>
      <c r="L119" s="107">
        <f t="shared" si="11"/>
        <v>0.04</v>
      </c>
      <c r="M119" s="83">
        <f t="shared" si="11"/>
        <v>3481.4876472114015</v>
      </c>
      <c r="N119" s="107">
        <f t="shared" si="11"/>
        <v>0.11741688530664847</v>
      </c>
      <c r="O119" s="83">
        <f t="shared" si="11"/>
        <v>10921</v>
      </c>
      <c r="P119" s="107">
        <f t="shared" si="11"/>
        <v>4.6674775696975618E-2</v>
      </c>
    </row>
    <row r="120" spans="1:16" ht="15.75" thickBot="1" x14ac:dyDescent="0.3">
      <c r="A120" s="14">
        <v>2016</v>
      </c>
      <c r="B120" s="83">
        <f t="shared" ref="B120:P120" si="12">IF(B48&gt;0,B48,"")</f>
        <v>9152.3900536275905</v>
      </c>
      <c r="C120" s="83">
        <f t="shared" si="12"/>
        <v>13848.090842192356</v>
      </c>
      <c r="D120" s="108">
        <f t="shared" si="12"/>
        <v>93607.977604445317</v>
      </c>
      <c r="E120" s="106">
        <f t="shared" si="12"/>
        <v>9579</v>
      </c>
      <c r="F120" s="83">
        <f t="shared" si="12"/>
        <v>138847.45850026526</v>
      </c>
      <c r="G120" s="83">
        <f t="shared" si="12"/>
        <v>41327</v>
      </c>
      <c r="H120" s="107">
        <f t="shared" si="12"/>
        <v>0.11</v>
      </c>
      <c r="I120" s="83">
        <f t="shared" si="12"/>
        <v>6438</v>
      </c>
      <c r="J120" s="107">
        <f t="shared" si="12"/>
        <v>0.06</v>
      </c>
      <c r="K120" s="83">
        <f t="shared" si="12"/>
        <v>2180</v>
      </c>
      <c r="L120" s="107">
        <f t="shared" si="12"/>
        <v>0.1</v>
      </c>
      <c r="M120" s="83">
        <f t="shared" si="12"/>
        <v>1033.0121897728054</v>
      </c>
      <c r="N120" s="107">
        <f t="shared" si="12"/>
        <v>0.11741688530664846</v>
      </c>
      <c r="O120" s="83">
        <f t="shared" si="12"/>
        <v>4123</v>
      </c>
      <c r="P120" s="107">
        <f t="shared" si="12"/>
        <v>0.14483241237588329</v>
      </c>
    </row>
    <row r="121" spans="1:16" ht="15.75" thickBot="1" x14ac:dyDescent="0.3">
      <c r="A121" s="14">
        <v>2017</v>
      </c>
      <c r="B121" s="83">
        <f t="shared" ref="B121:P121" si="13">IF(B49&gt;0,B49,"")</f>
        <v>5366.2178395563278</v>
      </c>
      <c r="C121" s="83">
        <f t="shared" si="13"/>
        <v>8436.8920924614758</v>
      </c>
      <c r="D121" s="108">
        <f t="shared" si="13"/>
        <v>84880</v>
      </c>
      <c r="E121" s="106">
        <f t="shared" si="13"/>
        <v>6482</v>
      </c>
      <c r="F121" s="83">
        <f t="shared" si="13"/>
        <v>123762.1099320178</v>
      </c>
      <c r="G121" s="83">
        <f t="shared" si="13"/>
        <v>29799</v>
      </c>
      <c r="H121" s="107">
        <f t="shared" si="13"/>
        <v>0.08</v>
      </c>
      <c r="I121" s="83">
        <f t="shared" si="13"/>
        <v>13430</v>
      </c>
      <c r="J121" s="107">
        <f t="shared" si="13"/>
        <v>0.03</v>
      </c>
      <c r="K121" s="83">
        <f t="shared" si="13"/>
        <v>1702</v>
      </c>
      <c r="L121" s="107">
        <f t="shared" si="13"/>
        <v>0.11</v>
      </c>
      <c r="M121" s="83">
        <f t="shared" si="13"/>
        <v>529.64874361124748</v>
      </c>
      <c r="N121" s="107">
        <f t="shared" si="13"/>
        <v>0.11741688530664846</v>
      </c>
      <c r="O121" s="83">
        <f t="shared" si="13"/>
        <v>3591</v>
      </c>
      <c r="P121" s="107">
        <f t="shared" si="13"/>
        <v>5.0389169089390881E-2</v>
      </c>
    </row>
    <row r="122" spans="1:16" ht="15.75" thickBot="1" x14ac:dyDescent="0.3">
      <c r="A122" s="14">
        <v>2018</v>
      </c>
      <c r="B122" s="83">
        <f t="shared" ref="B122:P122" si="14">IF(B50&gt;0,B50,"")</f>
        <v>2337</v>
      </c>
      <c r="C122" s="83">
        <f t="shared" si="14"/>
        <v>8754</v>
      </c>
      <c r="D122" s="108">
        <f t="shared" si="14"/>
        <v>46940</v>
      </c>
      <c r="E122" s="106">
        <f t="shared" si="14"/>
        <v>5522</v>
      </c>
      <c r="F122" s="83">
        <f t="shared" si="14"/>
        <v>84545</v>
      </c>
      <c r="G122" s="83">
        <f t="shared" si="14"/>
        <v>46094</v>
      </c>
      <c r="H122" s="107">
        <f t="shared" si="14"/>
        <v>7.0000000000000007E-2</v>
      </c>
      <c r="I122" s="83">
        <f t="shared" si="14"/>
        <v>17120</v>
      </c>
      <c r="J122" s="107">
        <f t="shared" si="14"/>
        <v>0.04</v>
      </c>
      <c r="K122" s="83">
        <f t="shared" si="14"/>
        <v>1627</v>
      </c>
      <c r="L122" s="107">
        <f t="shared" si="14"/>
        <v>0.12</v>
      </c>
      <c r="M122" s="83">
        <f t="shared" si="14"/>
        <v>1005.4126274506311</v>
      </c>
      <c r="N122" s="107">
        <f t="shared" si="14"/>
        <v>0.11741688530664846</v>
      </c>
      <c r="O122" s="83">
        <f t="shared" si="14"/>
        <v>2191</v>
      </c>
      <c r="P122" s="107">
        <f t="shared" si="14"/>
        <v>6.8461889548151522E-2</v>
      </c>
    </row>
    <row r="123" spans="1:16" ht="15.75" thickBot="1" x14ac:dyDescent="0.3">
      <c r="A123" s="14">
        <v>2019</v>
      </c>
      <c r="B123" s="83">
        <f t="shared" ref="B123:J123" si="15">IF(B51&gt;0,B51,"")</f>
        <v>6147</v>
      </c>
      <c r="C123" s="83">
        <f t="shared" si="15"/>
        <v>3095</v>
      </c>
      <c r="D123" s="108">
        <f t="shared" si="15"/>
        <v>169662</v>
      </c>
      <c r="E123" s="106">
        <f t="shared" si="15"/>
        <v>5623.661955892203</v>
      </c>
      <c r="F123" s="83">
        <f t="shared" si="15"/>
        <v>218957.6619558922</v>
      </c>
      <c r="G123" s="83">
        <f t="shared" si="15"/>
        <v>45186</v>
      </c>
      <c r="H123" s="107">
        <f t="shared" si="15"/>
        <v>0.05</v>
      </c>
      <c r="I123" s="83">
        <f t="shared" si="15"/>
        <v>29649</v>
      </c>
      <c r="J123" s="107">
        <f t="shared" si="15"/>
        <v>8.1496918392734957E-2</v>
      </c>
      <c r="K123" s="83">
        <f t="shared" ref="K123:P123" si="16">IF(K51&gt;0,K51,"")</f>
        <v>3859</v>
      </c>
      <c r="L123" s="107">
        <f t="shared" si="16"/>
        <v>0.05</v>
      </c>
      <c r="M123" s="83">
        <f t="shared" si="16"/>
        <v>469.19255947696121</v>
      </c>
      <c r="N123" s="107">
        <f t="shared" si="16"/>
        <v>0.11741688530664846</v>
      </c>
      <c r="O123" s="83">
        <f t="shared" si="16"/>
        <v>2511</v>
      </c>
      <c r="P123" s="107">
        <f t="shared" si="16"/>
        <v>0.17167316181133507</v>
      </c>
    </row>
    <row r="124" spans="1:16" ht="15.75" thickBot="1" x14ac:dyDescent="0.3">
      <c r="A124" s="14">
        <v>2020</v>
      </c>
      <c r="B124" s="83">
        <f t="shared" ref="B124:J125" si="17">IF(B52&gt;0,B52,"")</f>
        <v>8764</v>
      </c>
      <c r="C124" s="83">
        <f t="shared" si="17"/>
        <v>17191.033120537068</v>
      </c>
      <c r="D124" s="108">
        <f t="shared" si="17"/>
        <v>147983</v>
      </c>
      <c r="E124" s="106">
        <f t="shared" si="17"/>
        <v>13257</v>
      </c>
      <c r="F124" s="83">
        <f t="shared" si="17"/>
        <v>222743.03312053706</v>
      </c>
      <c r="G124" s="83">
        <f t="shared" si="17"/>
        <v>43087</v>
      </c>
      <c r="H124" s="107">
        <f t="shared" si="17"/>
        <v>0.09</v>
      </c>
      <c r="I124" s="83">
        <f t="shared" si="17"/>
        <v>25528</v>
      </c>
      <c r="J124" s="107">
        <f t="shared" si="17"/>
        <v>0.02</v>
      </c>
      <c r="K124" s="83">
        <f t="shared" ref="K124:P125" si="18">IF(K52&gt;0,K52,"")</f>
        <v>3955</v>
      </c>
      <c r="L124" s="107">
        <f t="shared" si="18"/>
        <v>0.1</v>
      </c>
      <c r="M124" s="83">
        <f t="shared" si="18"/>
        <v>3284</v>
      </c>
      <c r="N124" s="107">
        <f t="shared" si="18"/>
        <v>0.1</v>
      </c>
      <c r="O124" s="83">
        <f t="shared" si="18"/>
        <v>6195</v>
      </c>
      <c r="P124" s="107">
        <f t="shared" si="18"/>
        <v>0.08</v>
      </c>
    </row>
    <row r="125" spans="1:16" ht="15.75" thickBot="1" x14ac:dyDescent="0.3">
      <c r="A125" s="14">
        <v>2021</v>
      </c>
      <c r="B125" s="83">
        <f t="shared" si="17"/>
        <v>6613</v>
      </c>
      <c r="C125" s="83">
        <f t="shared" si="17"/>
        <v>16458.434511777748</v>
      </c>
      <c r="D125" s="108">
        <f t="shared" si="17"/>
        <v>176053</v>
      </c>
      <c r="E125" s="106">
        <f t="shared" si="17"/>
        <v>14293</v>
      </c>
      <c r="F125" s="83">
        <f t="shared" si="17"/>
        <v>245223.43451177774</v>
      </c>
      <c r="G125" s="83">
        <f t="shared" si="17"/>
        <v>36449</v>
      </c>
      <c r="H125" s="107">
        <f t="shared" si="17"/>
        <v>0.11</v>
      </c>
      <c r="I125" s="83">
        <f t="shared" si="17"/>
        <v>29507</v>
      </c>
      <c r="J125" s="107">
        <f t="shared" si="17"/>
        <v>0.02</v>
      </c>
      <c r="K125" s="83">
        <f t="shared" si="18"/>
        <v>4010</v>
      </c>
      <c r="L125" s="107">
        <f t="shared" si="18"/>
        <v>0.05</v>
      </c>
      <c r="M125" s="83">
        <f t="shared" si="18"/>
        <v>1329</v>
      </c>
      <c r="N125" s="107">
        <f t="shared" si="18"/>
        <v>0.12</v>
      </c>
      <c r="O125" s="83">
        <f t="shared" si="18"/>
        <v>5271</v>
      </c>
      <c r="P125" s="107">
        <f t="shared" si="18"/>
        <v>0.05</v>
      </c>
    </row>
    <row r="126" spans="1:16" ht="15.75" thickBot="1" x14ac:dyDescent="0.3">
      <c r="A126" s="14" t="s">
        <v>42</v>
      </c>
      <c r="B126" s="34"/>
      <c r="C126" s="34" t="s">
        <v>10</v>
      </c>
      <c r="D126" s="39" t="s">
        <v>10</v>
      </c>
      <c r="E126" s="40" t="s">
        <v>10</v>
      </c>
      <c r="F126" s="34" t="s">
        <v>10</v>
      </c>
      <c r="G126" s="34">
        <v>75100</v>
      </c>
      <c r="H126" s="74" t="s">
        <v>10</v>
      </c>
      <c r="I126" s="34">
        <v>12300</v>
      </c>
      <c r="J126" s="74" t="s">
        <v>10</v>
      </c>
      <c r="K126" s="74" t="s">
        <v>10</v>
      </c>
      <c r="L126" s="74" t="s">
        <v>10</v>
      </c>
      <c r="M126" s="74" t="s">
        <v>10</v>
      </c>
      <c r="N126" s="74" t="s">
        <v>10</v>
      </c>
      <c r="O126" s="74" t="s">
        <v>10</v>
      </c>
      <c r="P126" s="74" t="s">
        <v>10</v>
      </c>
    </row>
    <row r="127" spans="1:16" ht="17.25" x14ac:dyDescent="0.25">
      <c r="A127" s="7" t="s">
        <v>116</v>
      </c>
    </row>
    <row r="128" spans="1:16" ht="17.25" x14ac:dyDescent="0.25">
      <c r="A128" s="11" t="s">
        <v>146</v>
      </c>
    </row>
    <row r="129" spans="1:1" ht="17.25" x14ac:dyDescent="0.25">
      <c r="A129" s="11" t="s">
        <v>148</v>
      </c>
    </row>
    <row r="130" spans="1:1" ht="17.25" x14ac:dyDescent="0.25">
      <c r="A130" s="11" t="s">
        <v>147</v>
      </c>
    </row>
  </sheetData>
  <mergeCells count="24">
    <mergeCell ref="A103:A106"/>
    <mergeCell ref="G104:H104"/>
    <mergeCell ref="I104:J104"/>
    <mergeCell ref="G105:H105"/>
    <mergeCell ref="I105:J105"/>
    <mergeCell ref="G106:H106"/>
    <mergeCell ref="I106:J106"/>
    <mergeCell ref="A2:A5"/>
    <mergeCell ref="G3:H3"/>
    <mergeCell ref="G4:H4"/>
    <mergeCell ref="G5:H5"/>
    <mergeCell ref="I3:J3"/>
    <mergeCell ref="I4:J4"/>
    <mergeCell ref="I5:J5"/>
    <mergeCell ref="K5:L5"/>
    <mergeCell ref="M5:N5"/>
    <mergeCell ref="M4:N4"/>
    <mergeCell ref="O5:P5"/>
    <mergeCell ref="B2:P2"/>
    <mergeCell ref="M105:N105"/>
    <mergeCell ref="K106:L106"/>
    <mergeCell ref="M106:N106"/>
    <mergeCell ref="O106:P106"/>
    <mergeCell ref="B103:P103"/>
  </mergeCells>
  <phoneticPr fontId="51" type="noConversion"/>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dimension ref="A1:BA130"/>
  <sheetViews>
    <sheetView zoomScale="85" zoomScaleNormal="85" workbookViewId="0"/>
  </sheetViews>
  <sheetFormatPr defaultColWidth="9.140625" defaultRowHeight="15" x14ac:dyDescent="0.25"/>
  <cols>
    <col min="1" max="1" width="14.85546875" style="6" customWidth="1"/>
    <col min="2" max="53" width="9.140625" style="8"/>
    <col min="54" max="16384" width="9.140625" style="5"/>
  </cols>
  <sheetData>
    <row r="1" spans="1:19" ht="15.75" thickBot="1" x14ac:dyDescent="0.3">
      <c r="A1" s="23" t="s">
        <v>67</v>
      </c>
    </row>
    <row r="2" spans="1:19" ht="15.75" thickBot="1" x14ac:dyDescent="0.3">
      <c r="A2" s="155" t="s">
        <v>0</v>
      </c>
      <c r="B2" s="150" t="s">
        <v>68</v>
      </c>
      <c r="C2" s="151"/>
      <c r="D2" s="151"/>
      <c r="E2" s="151"/>
      <c r="F2" s="151"/>
      <c r="G2" s="151"/>
      <c r="H2" s="151"/>
      <c r="I2" s="151"/>
      <c r="J2" s="151"/>
      <c r="K2" s="151"/>
      <c r="L2" s="151"/>
      <c r="M2" s="151"/>
      <c r="N2" s="151"/>
      <c r="O2" s="151"/>
      <c r="P2" s="151"/>
      <c r="Q2" s="151"/>
      <c r="R2" s="151"/>
      <c r="S2" s="152"/>
    </row>
    <row r="3" spans="1:19" x14ac:dyDescent="0.25">
      <c r="A3" s="156"/>
      <c r="B3" s="158" t="s">
        <v>69</v>
      </c>
      <c r="C3" s="159"/>
      <c r="D3" s="160"/>
      <c r="E3" s="158" t="s">
        <v>70</v>
      </c>
      <c r="F3" s="160"/>
      <c r="G3" s="158" t="s">
        <v>70</v>
      </c>
      <c r="H3" s="160"/>
      <c r="I3" s="158" t="s">
        <v>72</v>
      </c>
      <c r="J3" s="159"/>
      <c r="K3" s="160"/>
      <c r="L3" s="158" t="s">
        <v>73</v>
      </c>
      <c r="M3" s="159"/>
      <c r="N3" s="160"/>
      <c r="O3" s="158" t="s">
        <v>74</v>
      </c>
      <c r="P3" s="160"/>
      <c r="Q3" s="158" t="s">
        <v>75</v>
      </c>
      <c r="R3" s="159"/>
      <c r="S3" s="160"/>
    </row>
    <row r="4" spans="1:19" ht="15.75" thickBot="1" x14ac:dyDescent="0.3">
      <c r="A4" s="156"/>
      <c r="B4" s="161"/>
      <c r="C4" s="162"/>
      <c r="D4" s="163"/>
      <c r="E4" s="164" t="s">
        <v>60</v>
      </c>
      <c r="F4" s="165"/>
      <c r="G4" s="161" t="s">
        <v>71</v>
      </c>
      <c r="H4" s="163"/>
      <c r="I4" s="161"/>
      <c r="J4" s="162"/>
      <c r="K4" s="163"/>
      <c r="L4" s="161"/>
      <c r="M4" s="162"/>
      <c r="N4" s="163"/>
      <c r="O4" s="164"/>
      <c r="P4" s="165"/>
      <c r="Q4" s="161"/>
      <c r="R4" s="162"/>
      <c r="S4" s="163"/>
    </row>
    <row r="5" spans="1:19" ht="18" thickBot="1" x14ac:dyDescent="0.3">
      <c r="A5" s="157"/>
      <c r="B5" s="10" t="s">
        <v>120</v>
      </c>
      <c r="C5" s="21" t="s">
        <v>121</v>
      </c>
      <c r="D5" s="21" t="s">
        <v>122</v>
      </c>
      <c r="E5" s="21" t="s">
        <v>14</v>
      </c>
      <c r="F5" s="41" t="s">
        <v>32</v>
      </c>
      <c r="G5" s="21" t="s">
        <v>14</v>
      </c>
      <c r="H5" s="21" t="s">
        <v>123</v>
      </c>
      <c r="I5" s="21" t="s">
        <v>120</v>
      </c>
      <c r="J5" s="21" t="s">
        <v>14</v>
      </c>
      <c r="K5" s="21" t="s">
        <v>123</v>
      </c>
      <c r="L5" s="10" t="s">
        <v>120</v>
      </c>
      <c r="M5" s="21" t="s">
        <v>14</v>
      </c>
      <c r="N5" s="21" t="s">
        <v>32</v>
      </c>
      <c r="O5" s="21" t="s">
        <v>14</v>
      </c>
      <c r="P5" s="41" t="s">
        <v>32</v>
      </c>
      <c r="Q5" s="21" t="s">
        <v>120</v>
      </c>
      <c r="R5" s="21" t="s">
        <v>14</v>
      </c>
      <c r="S5" s="21" t="s">
        <v>32</v>
      </c>
    </row>
    <row r="6" spans="1:19" ht="15.75" thickBot="1" x14ac:dyDescent="0.3">
      <c r="A6" s="14">
        <v>1975</v>
      </c>
      <c r="B6" s="12"/>
      <c r="C6" s="12"/>
      <c r="D6" s="12"/>
      <c r="E6" s="12">
        <v>627</v>
      </c>
      <c r="F6" s="12">
        <v>627</v>
      </c>
      <c r="G6" s="12">
        <v>11320</v>
      </c>
      <c r="H6" s="12">
        <v>30299</v>
      </c>
      <c r="I6" s="12"/>
      <c r="J6" s="12">
        <v>1198</v>
      </c>
      <c r="K6" s="12">
        <v>1801</v>
      </c>
      <c r="L6" s="12"/>
      <c r="M6" s="12">
        <v>3953</v>
      </c>
      <c r="N6" s="12">
        <v>5993</v>
      </c>
      <c r="O6" s="12">
        <v>918</v>
      </c>
      <c r="P6" s="12">
        <v>1004</v>
      </c>
      <c r="Q6" s="12"/>
      <c r="R6" s="12">
        <v>3394</v>
      </c>
      <c r="S6" s="12">
        <v>6838</v>
      </c>
    </row>
    <row r="7" spans="1:19" ht="15.75" thickBot="1" x14ac:dyDescent="0.3">
      <c r="A7" s="14">
        <v>1976</v>
      </c>
      <c r="B7" s="12"/>
      <c r="C7" s="12"/>
      <c r="D7" s="12"/>
      <c r="E7" s="12">
        <v>633</v>
      </c>
      <c r="F7" s="12">
        <v>633</v>
      </c>
      <c r="G7" s="12">
        <v>14120</v>
      </c>
      <c r="H7" s="12">
        <v>28589</v>
      </c>
      <c r="I7" s="12"/>
      <c r="J7" s="12">
        <v>2140</v>
      </c>
      <c r="K7" s="12">
        <v>4241</v>
      </c>
      <c r="L7" s="12"/>
      <c r="M7" s="12">
        <v>4659</v>
      </c>
      <c r="N7" s="12">
        <v>9740</v>
      </c>
      <c r="O7" s="12">
        <v>582</v>
      </c>
      <c r="P7" s="12">
        <v>937</v>
      </c>
      <c r="Q7" s="12"/>
      <c r="R7" s="12">
        <v>3140</v>
      </c>
      <c r="S7" s="12">
        <v>8246</v>
      </c>
    </row>
    <row r="8" spans="1:19" ht="15.75" thickBot="1" x14ac:dyDescent="0.3">
      <c r="A8" s="14">
        <v>1977</v>
      </c>
      <c r="B8" s="12"/>
      <c r="C8" s="12"/>
      <c r="D8" s="12"/>
      <c r="E8" s="12">
        <v>520</v>
      </c>
      <c r="F8" s="12">
        <v>520</v>
      </c>
      <c r="G8" s="12">
        <v>9218</v>
      </c>
      <c r="H8" s="12">
        <v>21502</v>
      </c>
      <c r="I8" s="12"/>
      <c r="J8" s="12">
        <v>1475</v>
      </c>
      <c r="K8" s="12">
        <v>2847</v>
      </c>
      <c r="L8" s="12"/>
      <c r="M8" s="12">
        <v>5542</v>
      </c>
      <c r="N8" s="12">
        <v>10760</v>
      </c>
      <c r="O8" s="12">
        <v>944</v>
      </c>
      <c r="P8" s="12">
        <v>889</v>
      </c>
      <c r="Q8" s="12"/>
      <c r="R8" s="12">
        <v>3804</v>
      </c>
      <c r="S8" s="12">
        <v>5936</v>
      </c>
    </row>
    <row r="9" spans="1:19" ht="15.75" thickBot="1" x14ac:dyDescent="0.3">
      <c r="A9" s="14">
        <v>1978</v>
      </c>
      <c r="B9" s="12"/>
      <c r="C9" s="12"/>
      <c r="D9" s="12"/>
      <c r="E9" s="12">
        <v>932</v>
      </c>
      <c r="F9" s="12">
        <v>932</v>
      </c>
      <c r="G9" s="12">
        <v>13075</v>
      </c>
      <c r="H9" s="12">
        <v>24285</v>
      </c>
      <c r="I9" s="12"/>
      <c r="J9" s="12">
        <v>1232</v>
      </c>
      <c r="K9" s="12">
        <v>2159</v>
      </c>
      <c r="L9" s="12"/>
      <c r="M9" s="12">
        <v>7905</v>
      </c>
      <c r="N9" s="12">
        <v>13747</v>
      </c>
      <c r="O9" s="12">
        <v>1245</v>
      </c>
      <c r="P9" s="12">
        <v>1353</v>
      </c>
      <c r="Q9" s="12"/>
      <c r="R9" s="12">
        <v>3304</v>
      </c>
      <c r="S9" s="12">
        <v>4766</v>
      </c>
    </row>
    <row r="10" spans="1:19" ht="15.75" thickBot="1" x14ac:dyDescent="0.3">
      <c r="A10" s="14">
        <v>1979</v>
      </c>
      <c r="B10" s="12"/>
      <c r="C10" s="12"/>
      <c r="D10" s="12"/>
      <c r="E10" s="12">
        <v>818</v>
      </c>
      <c r="F10" s="12">
        <v>818</v>
      </c>
      <c r="G10" s="12">
        <v>13306</v>
      </c>
      <c r="H10" s="12">
        <v>24350</v>
      </c>
      <c r="I10" s="12"/>
      <c r="J10" s="12">
        <v>1042</v>
      </c>
      <c r="K10" s="12">
        <v>2531</v>
      </c>
      <c r="L10" s="12"/>
      <c r="M10" s="12">
        <v>5726</v>
      </c>
      <c r="N10" s="12">
        <v>14010</v>
      </c>
      <c r="O10" s="12">
        <v>1739</v>
      </c>
      <c r="P10" s="12">
        <v>1578</v>
      </c>
      <c r="Q10" s="12"/>
      <c r="R10" s="12">
        <v>9704</v>
      </c>
      <c r="S10" s="12">
        <v>11689</v>
      </c>
    </row>
    <row r="11" spans="1:19" ht="15.75" thickBot="1" x14ac:dyDescent="0.3">
      <c r="A11" s="14">
        <v>1980</v>
      </c>
      <c r="B11" s="12"/>
      <c r="C11" s="12"/>
      <c r="D11" s="12"/>
      <c r="E11" s="12">
        <v>1408</v>
      </c>
      <c r="F11" s="12">
        <v>1408</v>
      </c>
      <c r="G11" s="12">
        <v>20058</v>
      </c>
      <c r="H11" s="12">
        <v>31250</v>
      </c>
      <c r="I11" s="12"/>
      <c r="J11" s="12">
        <v>821</v>
      </c>
      <c r="K11" s="12">
        <v>2818</v>
      </c>
      <c r="L11" s="12"/>
      <c r="M11" s="12">
        <v>6526</v>
      </c>
      <c r="N11" s="12">
        <v>18683</v>
      </c>
      <c r="O11" s="12">
        <v>1903</v>
      </c>
      <c r="P11" s="12">
        <v>1683</v>
      </c>
      <c r="Q11" s="12"/>
      <c r="R11" s="12">
        <v>7743</v>
      </c>
      <c r="S11" s="12">
        <v>11248</v>
      </c>
    </row>
    <row r="12" spans="1:19" ht="15.75" thickBot="1" x14ac:dyDescent="0.3">
      <c r="A12" s="14">
        <v>1981</v>
      </c>
      <c r="B12" s="12"/>
      <c r="C12" s="12"/>
      <c r="D12" s="12"/>
      <c r="E12" s="12">
        <v>1045</v>
      </c>
      <c r="F12" s="12">
        <v>1045</v>
      </c>
      <c r="G12" s="12">
        <v>8283</v>
      </c>
      <c r="H12" s="12">
        <v>21817</v>
      </c>
      <c r="I12" s="12"/>
      <c r="J12" s="12">
        <v>630</v>
      </c>
      <c r="K12" s="12">
        <v>3014</v>
      </c>
      <c r="L12" s="12"/>
      <c r="M12" s="12">
        <v>3330</v>
      </c>
      <c r="N12" s="12">
        <v>10466</v>
      </c>
      <c r="O12" s="12">
        <v>970</v>
      </c>
      <c r="P12" s="12">
        <v>924</v>
      </c>
      <c r="Q12" s="12"/>
      <c r="R12" s="12">
        <v>3606</v>
      </c>
      <c r="S12" s="12">
        <v>5532</v>
      </c>
    </row>
    <row r="13" spans="1:19" ht="15.75" thickBot="1" x14ac:dyDescent="0.3">
      <c r="A13" s="14">
        <v>1982</v>
      </c>
      <c r="B13" s="12"/>
      <c r="C13" s="12"/>
      <c r="D13" s="12"/>
      <c r="E13" s="12">
        <v>753</v>
      </c>
      <c r="F13" s="12">
        <v>753</v>
      </c>
      <c r="G13" s="12">
        <v>9910</v>
      </c>
      <c r="H13" s="12">
        <v>24259</v>
      </c>
      <c r="I13" s="12"/>
      <c r="J13" s="12">
        <v>773</v>
      </c>
      <c r="K13" s="12">
        <v>3229</v>
      </c>
      <c r="L13" s="12"/>
      <c r="M13" s="12">
        <v>4498</v>
      </c>
      <c r="N13" s="12">
        <v>9820</v>
      </c>
      <c r="O13" s="12">
        <v>1189</v>
      </c>
      <c r="P13" s="12">
        <v>1384</v>
      </c>
      <c r="Q13" s="12"/>
      <c r="R13" s="12">
        <v>1840</v>
      </c>
      <c r="S13" s="12">
        <v>4271</v>
      </c>
    </row>
    <row r="14" spans="1:19" ht="15.75" thickBot="1" x14ac:dyDescent="0.3">
      <c r="A14" s="14">
        <v>1983</v>
      </c>
      <c r="B14" s="12"/>
      <c r="C14" s="12"/>
      <c r="D14" s="12"/>
      <c r="E14" s="12">
        <v>554</v>
      </c>
      <c r="F14" s="12">
        <v>554</v>
      </c>
      <c r="G14" s="12">
        <v>8723</v>
      </c>
      <c r="H14" s="12">
        <v>15758</v>
      </c>
      <c r="I14" s="12"/>
      <c r="J14" s="12">
        <v>387</v>
      </c>
      <c r="K14" s="12">
        <v>1089</v>
      </c>
      <c r="L14" s="12"/>
      <c r="M14" s="12">
        <v>4537</v>
      </c>
      <c r="N14" s="12">
        <v>11853</v>
      </c>
      <c r="O14" s="12">
        <v>1646</v>
      </c>
      <c r="P14" s="12">
        <v>2515</v>
      </c>
      <c r="Q14" s="12"/>
      <c r="R14" s="12">
        <v>3679</v>
      </c>
      <c r="S14" s="12">
        <v>14376</v>
      </c>
    </row>
    <row r="15" spans="1:19" ht="15.75" thickBot="1" x14ac:dyDescent="0.3">
      <c r="A15" s="14">
        <v>1984</v>
      </c>
      <c r="B15" s="83"/>
      <c r="C15" s="104">
        <v>233</v>
      </c>
      <c r="D15" s="83"/>
      <c r="E15" s="83">
        <v>696</v>
      </c>
      <c r="F15" s="83">
        <v>696</v>
      </c>
      <c r="G15" s="83">
        <v>12628</v>
      </c>
      <c r="H15" s="83">
        <v>15616</v>
      </c>
      <c r="I15" s="83"/>
      <c r="J15" s="83">
        <v>374</v>
      </c>
      <c r="K15" s="83">
        <v>920</v>
      </c>
      <c r="L15" s="83"/>
      <c r="M15" s="83">
        <v>3484</v>
      </c>
      <c r="N15" s="83">
        <v>9554</v>
      </c>
      <c r="O15" s="83">
        <v>1610</v>
      </c>
      <c r="P15" s="83">
        <v>4211</v>
      </c>
      <c r="Q15" s="83"/>
      <c r="R15" s="83">
        <v>3353</v>
      </c>
      <c r="S15" s="83">
        <v>5890</v>
      </c>
    </row>
    <row r="16" spans="1:19" ht="15.75" thickBot="1" x14ac:dyDescent="0.3">
      <c r="A16" s="14">
        <v>1985</v>
      </c>
      <c r="B16" s="83"/>
      <c r="C16" s="83">
        <v>703</v>
      </c>
      <c r="D16" s="83"/>
      <c r="E16" s="83">
        <v>2634</v>
      </c>
      <c r="F16" s="83">
        <v>2634</v>
      </c>
      <c r="G16" s="83">
        <v>16002</v>
      </c>
      <c r="H16" s="83">
        <v>26230</v>
      </c>
      <c r="I16" s="83"/>
      <c r="J16" s="83">
        <v>1409</v>
      </c>
      <c r="K16" s="83">
        <v>2717</v>
      </c>
      <c r="L16" s="83"/>
      <c r="M16" s="83">
        <v>4730</v>
      </c>
      <c r="N16" s="83">
        <v>9455</v>
      </c>
      <c r="O16" s="83">
        <v>1255</v>
      </c>
      <c r="P16" s="83">
        <v>2627</v>
      </c>
      <c r="Q16" s="83"/>
      <c r="R16" s="83">
        <v>2908</v>
      </c>
      <c r="S16" s="83">
        <v>7914</v>
      </c>
    </row>
    <row r="17" spans="1:19" ht="15.75" thickBot="1" x14ac:dyDescent="0.3">
      <c r="A17" s="14">
        <v>1986</v>
      </c>
      <c r="B17" s="83"/>
      <c r="C17" s="83">
        <v>396</v>
      </c>
      <c r="D17" s="83"/>
      <c r="E17" s="83">
        <v>1922</v>
      </c>
      <c r="F17" s="83">
        <v>1922</v>
      </c>
      <c r="G17" s="83">
        <v>17908</v>
      </c>
      <c r="H17" s="83">
        <v>22906</v>
      </c>
      <c r="I17" s="83"/>
      <c r="J17" s="83">
        <v>1277</v>
      </c>
      <c r="K17" s="83">
        <v>2499</v>
      </c>
      <c r="L17" s="83"/>
      <c r="M17" s="83">
        <v>4534</v>
      </c>
      <c r="N17" s="83">
        <v>7322</v>
      </c>
      <c r="O17" s="83">
        <v>1846</v>
      </c>
      <c r="P17" s="83">
        <v>2863</v>
      </c>
      <c r="Q17" s="83"/>
      <c r="R17" s="83">
        <v>4792</v>
      </c>
      <c r="S17" s="83">
        <v>6114</v>
      </c>
    </row>
    <row r="18" spans="1:19" ht="15.75" thickBot="1" x14ac:dyDescent="0.3">
      <c r="A18" s="14">
        <v>1987</v>
      </c>
      <c r="B18" s="83"/>
      <c r="C18" s="83">
        <v>429</v>
      </c>
      <c r="D18" s="83"/>
      <c r="E18" s="83">
        <v>1745</v>
      </c>
      <c r="F18" s="83">
        <v>1745</v>
      </c>
      <c r="G18" s="83">
        <v>9409</v>
      </c>
      <c r="H18" s="83">
        <v>13387</v>
      </c>
      <c r="I18" s="83"/>
      <c r="J18" s="83">
        <v>1321</v>
      </c>
      <c r="K18" s="83">
        <v>1982</v>
      </c>
      <c r="L18" s="83"/>
      <c r="M18" s="83">
        <v>4689</v>
      </c>
      <c r="N18" s="83">
        <v>6951</v>
      </c>
      <c r="O18" s="83">
        <v>2652</v>
      </c>
      <c r="P18" s="83">
        <v>4835</v>
      </c>
      <c r="Q18" s="83"/>
      <c r="R18" s="83">
        <v>10338</v>
      </c>
      <c r="S18" s="83">
        <v>12283</v>
      </c>
    </row>
    <row r="19" spans="1:19" ht="15.75" thickBot="1" x14ac:dyDescent="0.3">
      <c r="A19" s="14">
        <v>1988</v>
      </c>
      <c r="B19" s="83"/>
      <c r="C19" s="83">
        <v>689</v>
      </c>
      <c r="D19" s="83"/>
      <c r="E19" s="83">
        <v>1743</v>
      </c>
      <c r="F19" s="83">
        <v>1743</v>
      </c>
      <c r="G19" s="83">
        <v>11468</v>
      </c>
      <c r="H19" s="83">
        <v>15262</v>
      </c>
      <c r="I19" s="83">
        <v>867</v>
      </c>
      <c r="J19" s="83">
        <v>717</v>
      </c>
      <c r="K19" s="83">
        <v>1245</v>
      </c>
      <c r="L19" s="83"/>
      <c r="M19" s="83">
        <v>4513</v>
      </c>
      <c r="N19" s="83">
        <v>7529</v>
      </c>
      <c r="O19" s="83">
        <v>1015</v>
      </c>
      <c r="P19" s="83">
        <v>2829</v>
      </c>
      <c r="Q19" s="83"/>
      <c r="R19" s="83">
        <v>7994</v>
      </c>
      <c r="S19" s="83">
        <v>9667</v>
      </c>
    </row>
    <row r="20" spans="1:19" ht="15.75" thickBot="1" x14ac:dyDescent="0.3">
      <c r="A20" s="14">
        <v>1989</v>
      </c>
      <c r="B20" s="83"/>
      <c r="C20" s="83">
        <v>909</v>
      </c>
      <c r="D20" s="83"/>
      <c r="E20" s="83">
        <v>1400</v>
      </c>
      <c r="F20" s="83">
        <v>1809</v>
      </c>
      <c r="G20" s="83">
        <v>6684</v>
      </c>
      <c r="H20" s="83">
        <v>13270</v>
      </c>
      <c r="I20" s="83">
        <v>956</v>
      </c>
      <c r="J20" s="83">
        <v>784</v>
      </c>
      <c r="K20" s="83">
        <v>1664</v>
      </c>
      <c r="L20" s="83"/>
      <c r="M20" s="83">
        <v>3173</v>
      </c>
      <c r="N20" s="83">
        <v>5823</v>
      </c>
      <c r="O20" s="83">
        <v>1234</v>
      </c>
      <c r="P20" s="83">
        <v>1544</v>
      </c>
      <c r="Q20" s="83"/>
      <c r="R20" s="83">
        <v>11512</v>
      </c>
      <c r="S20" s="83">
        <v>15244</v>
      </c>
    </row>
    <row r="21" spans="1:19" ht="15.75" thickBot="1" x14ac:dyDescent="0.3">
      <c r="A21" s="14">
        <v>1990</v>
      </c>
      <c r="B21" s="83"/>
      <c r="C21" s="83">
        <v>152</v>
      </c>
      <c r="D21" s="83"/>
      <c r="E21" s="83">
        <v>1511</v>
      </c>
      <c r="F21" s="83">
        <v>1546</v>
      </c>
      <c r="G21" s="83">
        <v>16521</v>
      </c>
      <c r="H21" s="83">
        <v>18950</v>
      </c>
      <c r="I21" s="83">
        <v>1032</v>
      </c>
      <c r="J21" s="83">
        <v>842</v>
      </c>
      <c r="K21" s="83">
        <v>1867</v>
      </c>
      <c r="L21" s="83"/>
      <c r="M21" s="83">
        <v>4722</v>
      </c>
      <c r="N21" s="83">
        <v>6913</v>
      </c>
      <c r="O21" s="83">
        <v>974</v>
      </c>
      <c r="P21" s="83">
        <v>1098</v>
      </c>
      <c r="Q21" s="83"/>
      <c r="R21" s="83">
        <v>7035</v>
      </c>
      <c r="S21" s="83">
        <v>15483</v>
      </c>
    </row>
    <row r="22" spans="1:19" ht="15.75" thickBot="1" x14ac:dyDescent="0.3">
      <c r="A22" s="14">
        <v>1991</v>
      </c>
      <c r="B22" s="83"/>
      <c r="C22" s="83">
        <v>473</v>
      </c>
      <c r="D22" s="83"/>
      <c r="E22" s="83">
        <v>1236</v>
      </c>
      <c r="F22" s="83">
        <v>1273</v>
      </c>
      <c r="G22" s="83">
        <v>5824</v>
      </c>
      <c r="H22" s="83">
        <v>8604</v>
      </c>
      <c r="I22" s="83">
        <v>1948</v>
      </c>
      <c r="J22" s="83">
        <v>1536</v>
      </c>
      <c r="K22" s="83">
        <v>2969</v>
      </c>
      <c r="L22" s="83"/>
      <c r="M22" s="83">
        <v>2800</v>
      </c>
      <c r="N22" s="83">
        <v>3980</v>
      </c>
      <c r="O22" s="83">
        <v>864</v>
      </c>
      <c r="P22" s="83">
        <v>1115</v>
      </c>
      <c r="Q22" s="83"/>
      <c r="R22" s="83">
        <v>10548</v>
      </c>
      <c r="S22" s="83">
        <v>15451</v>
      </c>
    </row>
    <row r="23" spans="1:19" ht="15.75" thickBot="1" x14ac:dyDescent="0.3">
      <c r="A23" s="14">
        <v>1992</v>
      </c>
      <c r="B23" s="83"/>
      <c r="C23" s="83">
        <v>601</v>
      </c>
      <c r="D23" s="83"/>
      <c r="E23" s="83">
        <v>986</v>
      </c>
      <c r="F23" s="83">
        <v>1010</v>
      </c>
      <c r="G23" s="83">
        <v>7348</v>
      </c>
      <c r="H23" s="83">
        <v>9021</v>
      </c>
      <c r="I23" s="83">
        <v>764</v>
      </c>
      <c r="J23" s="83">
        <v>639</v>
      </c>
      <c r="K23" s="83">
        <v>1279</v>
      </c>
      <c r="L23" s="83"/>
      <c r="M23" s="83">
        <v>2708</v>
      </c>
      <c r="N23" s="83">
        <v>3269</v>
      </c>
      <c r="O23" s="83">
        <v>999</v>
      </c>
      <c r="P23" s="83">
        <v>1212</v>
      </c>
      <c r="Q23" s="83"/>
      <c r="R23" s="83">
        <v>5267</v>
      </c>
      <c r="S23" s="83">
        <v>10165</v>
      </c>
    </row>
    <row r="24" spans="1:19" ht="15.75" thickBot="1" x14ac:dyDescent="0.3">
      <c r="A24" s="14">
        <v>1993</v>
      </c>
      <c r="B24" s="83"/>
      <c r="C24" s="83">
        <v>684</v>
      </c>
      <c r="D24" s="83"/>
      <c r="E24" s="83">
        <v>782</v>
      </c>
      <c r="F24" s="83">
        <v>812</v>
      </c>
      <c r="G24" s="83">
        <v>5801</v>
      </c>
      <c r="H24" s="83">
        <v>7097</v>
      </c>
      <c r="I24" s="83">
        <v>870</v>
      </c>
      <c r="J24" s="83">
        <v>719</v>
      </c>
      <c r="K24" s="83">
        <v>1259</v>
      </c>
      <c r="L24" s="83"/>
      <c r="M24" s="83">
        <v>4019</v>
      </c>
      <c r="N24" s="83">
        <v>4524</v>
      </c>
      <c r="O24" s="83">
        <v>307</v>
      </c>
      <c r="P24" s="83">
        <v>324</v>
      </c>
      <c r="Q24" s="83"/>
      <c r="R24" s="83">
        <v>2476</v>
      </c>
      <c r="S24" s="83">
        <v>5507</v>
      </c>
    </row>
    <row r="25" spans="1:19" ht="15.75" thickBot="1" x14ac:dyDescent="0.3">
      <c r="A25" s="14">
        <v>1994</v>
      </c>
      <c r="B25" s="83"/>
      <c r="C25" s="83">
        <v>163</v>
      </c>
      <c r="D25" s="83"/>
      <c r="E25" s="83">
        <v>470</v>
      </c>
      <c r="F25" s="83">
        <v>496</v>
      </c>
      <c r="G25" s="83">
        <v>5549</v>
      </c>
      <c r="H25" s="83">
        <v>5912</v>
      </c>
      <c r="I25" s="83">
        <v>941</v>
      </c>
      <c r="J25" s="83">
        <v>773</v>
      </c>
      <c r="K25" s="83">
        <v>1323</v>
      </c>
      <c r="L25" s="83"/>
      <c r="M25" s="83">
        <v>3406</v>
      </c>
      <c r="N25" s="83">
        <v>3715</v>
      </c>
      <c r="O25" s="83">
        <v>1068</v>
      </c>
      <c r="P25" s="83">
        <v>926</v>
      </c>
      <c r="Q25" s="83"/>
      <c r="R25" s="83">
        <v>4078</v>
      </c>
      <c r="S25" s="83">
        <v>8368</v>
      </c>
    </row>
    <row r="26" spans="1:19" ht="15.75" thickBot="1" x14ac:dyDescent="0.3">
      <c r="A26" s="14">
        <v>1995</v>
      </c>
      <c r="B26" s="83"/>
      <c r="C26" s="83">
        <v>520</v>
      </c>
      <c r="D26" s="83"/>
      <c r="E26" s="83">
        <v>855</v>
      </c>
      <c r="F26" s="83">
        <v>887</v>
      </c>
      <c r="G26" s="83">
        <v>6877</v>
      </c>
      <c r="H26" s="83">
        <v>9239</v>
      </c>
      <c r="I26" s="83">
        <v>944</v>
      </c>
      <c r="J26" s="83">
        <v>775</v>
      </c>
      <c r="K26" s="83">
        <v>1495</v>
      </c>
      <c r="L26" s="83"/>
      <c r="M26" s="83">
        <v>3356</v>
      </c>
      <c r="N26" s="83">
        <v>3871</v>
      </c>
      <c r="O26" s="83">
        <v>1202</v>
      </c>
      <c r="P26" s="83">
        <v>966</v>
      </c>
      <c r="Q26" s="83"/>
      <c r="R26" s="83">
        <v>7939</v>
      </c>
      <c r="S26" s="83">
        <v>9935</v>
      </c>
    </row>
    <row r="27" spans="1:19" ht="15.75" thickBot="1" x14ac:dyDescent="0.3">
      <c r="A27" s="14">
        <v>1996</v>
      </c>
      <c r="B27" s="83"/>
      <c r="C27" s="83">
        <v>738</v>
      </c>
      <c r="D27" s="83"/>
      <c r="E27" s="83">
        <v>1051</v>
      </c>
      <c r="F27" s="83">
        <v>1078</v>
      </c>
      <c r="G27" s="83">
        <v>10613</v>
      </c>
      <c r="H27" s="83">
        <v>10828</v>
      </c>
      <c r="I27" s="83">
        <v>1563</v>
      </c>
      <c r="J27" s="83">
        <v>1244</v>
      </c>
      <c r="K27" s="83">
        <v>2276</v>
      </c>
      <c r="L27" s="83"/>
      <c r="M27" s="83">
        <v>4851</v>
      </c>
      <c r="N27" s="83">
        <v>5352</v>
      </c>
      <c r="O27" s="83">
        <v>457</v>
      </c>
      <c r="P27" s="83">
        <v>362</v>
      </c>
      <c r="Q27" s="83"/>
      <c r="R27" s="83">
        <v>6026</v>
      </c>
      <c r="S27" s="83">
        <v>8664</v>
      </c>
    </row>
    <row r="28" spans="1:19" ht="15.75" thickBot="1" x14ac:dyDescent="0.3">
      <c r="A28" s="14">
        <v>1997</v>
      </c>
      <c r="B28" s="83"/>
      <c r="C28" s="83">
        <v>797</v>
      </c>
      <c r="D28" s="83"/>
      <c r="E28" s="83">
        <v>1041</v>
      </c>
      <c r="F28" s="83">
        <v>1064</v>
      </c>
      <c r="G28" s="83">
        <v>4872</v>
      </c>
      <c r="H28" s="83">
        <v>6092</v>
      </c>
      <c r="I28" s="83">
        <v>1447</v>
      </c>
      <c r="J28" s="83">
        <v>1156</v>
      </c>
      <c r="K28" s="83">
        <v>17298</v>
      </c>
      <c r="L28" s="83"/>
      <c r="M28" s="83">
        <v>4078</v>
      </c>
      <c r="N28" s="83">
        <v>4259</v>
      </c>
      <c r="O28" s="83">
        <v>385</v>
      </c>
      <c r="P28" s="83">
        <v>302</v>
      </c>
      <c r="Q28" s="83"/>
      <c r="R28" s="83">
        <v>7101</v>
      </c>
      <c r="S28" s="83">
        <v>7778</v>
      </c>
    </row>
    <row r="29" spans="1:19" ht="15.75" thickBot="1" x14ac:dyDescent="0.3">
      <c r="A29" s="14">
        <v>1998</v>
      </c>
      <c r="B29" s="83"/>
      <c r="C29" s="83">
        <v>527</v>
      </c>
      <c r="D29" s="83">
        <v>37</v>
      </c>
      <c r="E29" s="83">
        <v>1086</v>
      </c>
      <c r="F29" s="83">
        <v>1091</v>
      </c>
      <c r="G29" s="83">
        <v>14609</v>
      </c>
      <c r="H29" s="83">
        <v>14965</v>
      </c>
      <c r="I29" s="83">
        <v>1959</v>
      </c>
      <c r="J29" s="83">
        <v>1544</v>
      </c>
      <c r="K29" s="83">
        <v>2434</v>
      </c>
      <c r="L29" s="83"/>
      <c r="M29" s="83">
        <v>6306</v>
      </c>
      <c r="N29" s="83">
        <v>6658</v>
      </c>
      <c r="O29" s="83">
        <v>869</v>
      </c>
      <c r="P29" s="83">
        <v>711</v>
      </c>
      <c r="Q29" s="83"/>
      <c r="R29" s="83">
        <v>5963</v>
      </c>
      <c r="S29" s="83">
        <v>7777</v>
      </c>
    </row>
    <row r="30" spans="1:19" ht="15.75" thickBot="1" x14ac:dyDescent="0.3">
      <c r="A30" s="14">
        <v>1999</v>
      </c>
      <c r="B30" s="83"/>
      <c r="C30" s="83">
        <v>1111</v>
      </c>
      <c r="D30" s="83">
        <v>117</v>
      </c>
      <c r="E30" s="83">
        <v>471</v>
      </c>
      <c r="F30" s="83">
        <v>476</v>
      </c>
      <c r="G30" s="83">
        <v>4924</v>
      </c>
      <c r="H30" s="83">
        <v>5229</v>
      </c>
      <c r="I30" s="83">
        <v>1370</v>
      </c>
      <c r="J30" s="83">
        <v>1098</v>
      </c>
      <c r="K30" s="83">
        <v>2264</v>
      </c>
      <c r="L30" s="83"/>
      <c r="M30" s="83">
        <v>4791</v>
      </c>
      <c r="N30" s="83">
        <v>4964</v>
      </c>
      <c r="O30" s="83">
        <v>992</v>
      </c>
      <c r="P30" s="83">
        <v>791</v>
      </c>
      <c r="Q30" s="83"/>
      <c r="R30" s="83">
        <v>7135</v>
      </c>
      <c r="S30" s="83">
        <v>8376</v>
      </c>
    </row>
    <row r="31" spans="1:19" ht="15.75" thickBot="1" x14ac:dyDescent="0.3">
      <c r="A31" s="14">
        <v>2000</v>
      </c>
      <c r="B31" s="83"/>
      <c r="C31" s="83">
        <v>1615</v>
      </c>
      <c r="D31" s="83">
        <v>313</v>
      </c>
      <c r="E31" s="83">
        <v>1021</v>
      </c>
      <c r="F31" s="83">
        <v>1025</v>
      </c>
      <c r="G31" s="83">
        <v>16930</v>
      </c>
      <c r="H31" s="83">
        <v>17265</v>
      </c>
      <c r="I31" s="83">
        <v>2092</v>
      </c>
      <c r="J31" s="83">
        <v>1645</v>
      </c>
      <c r="K31" s="83">
        <v>3065</v>
      </c>
      <c r="L31" s="83"/>
      <c r="M31" s="83">
        <v>6095</v>
      </c>
      <c r="N31" s="83">
        <v>6613</v>
      </c>
      <c r="O31" s="83">
        <v>361</v>
      </c>
      <c r="P31" s="83">
        <v>393</v>
      </c>
      <c r="Q31" s="83">
        <v>10526</v>
      </c>
      <c r="R31" s="83">
        <v>4473</v>
      </c>
      <c r="S31" s="83">
        <v>6880</v>
      </c>
    </row>
    <row r="32" spans="1:19" ht="15.75" thickBot="1" x14ac:dyDescent="0.3">
      <c r="A32" s="14">
        <v>2001</v>
      </c>
      <c r="B32" s="83"/>
      <c r="C32" s="83">
        <v>2629</v>
      </c>
      <c r="D32" s="83">
        <v>473</v>
      </c>
      <c r="E32" s="83">
        <v>1856</v>
      </c>
      <c r="F32" s="83">
        <v>1866</v>
      </c>
      <c r="G32" s="83">
        <v>13793</v>
      </c>
      <c r="H32" s="83">
        <v>14046</v>
      </c>
      <c r="I32" s="83">
        <v>1702</v>
      </c>
      <c r="J32" s="83">
        <v>1349</v>
      </c>
      <c r="K32" s="83">
        <v>2051</v>
      </c>
      <c r="L32" s="83"/>
      <c r="M32" s="83">
        <v>8166</v>
      </c>
      <c r="N32" s="83">
        <v>8709</v>
      </c>
      <c r="O32" s="83">
        <v>1434</v>
      </c>
      <c r="P32" s="83">
        <v>1555</v>
      </c>
      <c r="Q32" s="83">
        <v>21402</v>
      </c>
      <c r="R32" s="83">
        <v>6473</v>
      </c>
      <c r="S32" s="83">
        <v>9721</v>
      </c>
    </row>
    <row r="33" spans="1:19" ht="15.75" thickBot="1" x14ac:dyDescent="0.3">
      <c r="A33" s="14">
        <v>2002</v>
      </c>
      <c r="B33" s="83"/>
      <c r="C33" s="83">
        <v>4366</v>
      </c>
      <c r="D33" s="83">
        <v>415</v>
      </c>
      <c r="E33" s="83">
        <v>1076</v>
      </c>
      <c r="F33" s="83">
        <v>1092</v>
      </c>
      <c r="G33" s="83">
        <v>19591</v>
      </c>
      <c r="H33" s="83">
        <v>19911</v>
      </c>
      <c r="I33" s="83">
        <v>2017</v>
      </c>
      <c r="J33" s="83">
        <v>1588</v>
      </c>
      <c r="K33" s="83">
        <v>2219</v>
      </c>
      <c r="L33" s="83"/>
      <c r="M33" s="83">
        <v>7223</v>
      </c>
      <c r="N33" s="83">
        <v>7444</v>
      </c>
      <c r="O33" s="83">
        <v>941</v>
      </c>
      <c r="P33" s="83">
        <v>663</v>
      </c>
      <c r="Q33" s="83">
        <v>14857</v>
      </c>
      <c r="R33" s="83">
        <v>7564</v>
      </c>
      <c r="S33" s="83">
        <v>11539</v>
      </c>
    </row>
    <row r="34" spans="1:19" ht="15.75" thickBot="1" x14ac:dyDescent="0.3">
      <c r="A34" s="14">
        <v>2003</v>
      </c>
      <c r="B34" s="83"/>
      <c r="C34" s="83">
        <v>3448</v>
      </c>
      <c r="D34" s="83">
        <v>279</v>
      </c>
      <c r="E34" s="83">
        <v>909</v>
      </c>
      <c r="F34" s="83">
        <v>987</v>
      </c>
      <c r="G34" s="83">
        <v>9777</v>
      </c>
      <c r="H34" s="83">
        <v>10106</v>
      </c>
      <c r="I34" s="83">
        <v>1224</v>
      </c>
      <c r="J34" s="83">
        <v>988</v>
      </c>
      <c r="K34" s="83">
        <v>1320</v>
      </c>
      <c r="L34" s="83"/>
      <c r="M34" s="83">
        <v>5447</v>
      </c>
      <c r="N34" s="83">
        <v>5810</v>
      </c>
      <c r="O34" s="83">
        <v>1010</v>
      </c>
      <c r="P34" s="83">
        <v>826</v>
      </c>
      <c r="Q34" s="83"/>
      <c r="R34" s="83">
        <v>5864</v>
      </c>
      <c r="S34" s="83">
        <v>7871</v>
      </c>
    </row>
    <row r="35" spans="1:19" ht="15.75" thickBot="1" x14ac:dyDescent="0.3">
      <c r="A35" s="14">
        <v>2004</v>
      </c>
      <c r="B35" s="83"/>
      <c r="C35" s="83">
        <v>1891</v>
      </c>
      <c r="D35" s="83">
        <v>373</v>
      </c>
      <c r="E35" s="83">
        <v>1622</v>
      </c>
      <c r="F35" s="83">
        <v>1622</v>
      </c>
      <c r="G35" s="83">
        <v>23553</v>
      </c>
      <c r="H35" s="83">
        <v>24107</v>
      </c>
      <c r="I35" s="83">
        <v>1908</v>
      </c>
      <c r="J35" s="83">
        <v>1506</v>
      </c>
      <c r="K35" s="83">
        <v>1974</v>
      </c>
      <c r="L35" s="83"/>
      <c r="M35" s="83">
        <v>10602</v>
      </c>
      <c r="N35" s="83">
        <v>11051</v>
      </c>
      <c r="O35" s="83">
        <v>1371</v>
      </c>
      <c r="P35" s="83">
        <v>794</v>
      </c>
      <c r="Q35" s="83"/>
      <c r="R35" s="83">
        <v>7947</v>
      </c>
      <c r="S35" s="83">
        <v>13498</v>
      </c>
    </row>
    <row r="36" spans="1:19" ht="15.75" thickBot="1" x14ac:dyDescent="0.3">
      <c r="A36" s="14">
        <v>2005</v>
      </c>
      <c r="B36" s="83"/>
      <c r="C36" s="83">
        <v>2279</v>
      </c>
      <c r="D36" s="83">
        <v>284</v>
      </c>
      <c r="E36" s="83">
        <v>1305</v>
      </c>
      <c r="F36" s="83">
        <v>1305</v>
      </c>
      <c r="G36" s="83">
        <v>20803</v>
      </c>
      <c r="H36" s="83">
        <v>23405</v>
      </c>
      <c r="I36" s="83">
        <v>1287</v>
      </c>
      <c r="J36" s="83">
        <v>1036</v>
      </c>
      <c r="K36" s="83">
        <v>1493</v>
      </c>
      <c r="L36" s="83"/>
      <c r="M36" s="83">
        <v>4480</v>
      </c>
      <c r="N36" s="83">
        <v>4974</v>
      </c>
      <c r="O36" s="83">
        <v>1043</v>
      </c>
      <c r="P36" s="83">
        <v>788</v>
      </c>
      <c r="Q36" s="83"/>
      <c r="R36" s="83">
        <v>2523</v>
      </c>
      <c r="S36" s="83">
        <v>2987</v>
      </c>
    </row>
    <row r="37" spans="1:19" ht="15.75" thickBot="1" x14ac:dyDescent="0.3">
      <c r="A37" s="14">
        <v>2006</v>
      </c>
      <c r="B37" s="83"/>
      <c r="C37" s="83">
        <v>1716</v>
      </c>
      <c r="D37" s="83">
        <v>442</v>
      </c>
      <c r="E37" s="83">
        <v>1896</v>
      </c>
      <c r="F37" s="83">
        <v>1919</v>
      </c>
      <c r="G37" s="83">
        <v>20768</v>
      </c>
      <c r="H37" s="83">
        <v>22539</v>
      </c>
      <c r="I37" s="83">
        <v>1576</v>
      </c>
      <c r="J37" s="83">
        <v>1254</v>
      </c>
      <c r="K37" s="83">
        <v>1543</v>
      </c>
      <c r="L37" s="83"/>
      <c r="M37" s="83">
        <v>8188</v>
      </c>
      <c r="N37" s="83">
        <v>8681</v>
      </c>
      <c r="O37" s="83">
        <v>1597</v>
      </c>
      <c r="P37" s="83">
        <v>1433</v>
      </c>
      <c r="Q37" s="83"/>
      <c r="R37" s="83">
        <v>5790</v>
      </c>
      <c r="S37" s="83">
        <v>8604</v>
      </c>
    </row>
    <row r="38" spans="1:19" ht="15.75" thickBot="1" x14ac:dyDescent="0.3">
      <c r="A38" s="14">
        <v>2007</v>
      </c>
      <c r="B38" s="83"/>
      <c r="C38" s="83">
        <v>1786</v>
      </c>
      <c r="D38" s="83">
        <v>407</v>
      </c>
      <c r="E38" s="83">
        <v>613</v>
      </c>
      <c r="F38" s="83">
        <v>613</v>
      </c>
      <c r="G38" s="83">
        <v>11281</v>
      </c>
      <c r="H38" s="83">
        <v>13027</v>
      </c>
      <c r="I38" s="83">
        <v>721</v>
      </c>
      <c r="J38" s="83">
        <v>607</v>
      </c>
      <c r="K38" s="83">
        <v>866</v>
      </c>
      <c r="L38" s="83"/>
      <c r="M38" s="83">
        <v>3982</v>
      </c>
      <c r="N38" s="83">
        <v>4208</v>
      </c>
      <c r="O38" s="83">
        <v>2309</v>
      </c>
      <c r="P38" s="83">
        <v>3342</v>
      </c>
      <c r="Q38" s="83"/>
      <c r="R38" s="83">
        <v>4301</v>
      </c>
      <c r="S38" s="83">
        <v>7205</v>
      </c>
    </row>
    <row r="39" spans="1:19" ht="15.75" thickBot="1" x14ac:dyDescent="0.3">
      <c r="A39" s="14">
        <v>2008</v>
      </c>
      <c r="B39" s="83">
        <v>2714</v>
      </c>
      <c r="C39" s="83">
        <v>1714</v>
      </c>
      <c r="D39" s="83">
        <v>497</v>
      </c>
      <c r="E39" s="83">
        <v>1472</v>
      </c>
      <c r="F39" s="83">
        <v>1472</v>
      </c>
      <c r="G39" s="83">
        <v>11664</v>
      </c>
      <c r="H39" s="83">
        <v>14995</v>
      </c>
      <c r="I39" s="83">
        <v>1711</v>
      </c>
      <c r="J39" s="83">
        <v>1671</v>
      </c>
      <c r="K39" s="83">
        <v>1861</v>
      </c>
      <c r="L39" s="83"/>
      <c r="M39" s="83">
        <v>8373</v>
      </c>
      <c r="N39" s="83">
        <v>8506</v>
      </c>
      <c r="O39" s="83">
        <v>1681</v>
      </c>
      <c r="P39" s="83">
        <v>2917</v>
      </c>
      <c r="Q39" s="83"/>
      <c r="R39" s="83">
        <v>5971</v>
      </c>
      <c r="S39" s="83">
        <v>10290</v>
      </c>
    </row>
    <row r="40" spans="1:19" ht="15.75" thickBot="1" x14ac:dyDescent="0.3">
      <c r="A40" s="31">
        <v>2009</v>
      </c>
      <c r="B40" s="103">
        <v>2889</v>
      </c>
      <c r="C40" s="103">
        <v>2360</v>
      </c>
      <c r="D40" s="103">
        <v>372</v>
      </c>
      <c r="E40" s="103">
        <v>983</v>
      </c>
      <c r="F40" s="103">
        <v>983</v>
      </c>
      <c r="G40" s="103">
        <v>6955</v>
      </c>
      <c r="H40" s="103">
        <v>12460</v>
      </c>
      <c r="I40" s="105">
        <v>1239</v>
      </c>
      <c r="J40" s="103">
        <v>1001</v>
      </c>
      <c r="K40" s="103">
        <v>1218</v>
      </c>
      <c r="L40" s="105"/>
      <c r="M40" s="103">
        <v>2309</v>
      </c>
      <c r="N40" s="103">
        <v>2370</v>
      </c>
      <c r="O40" s="105">
        <v>793</v>
      </c>
      <c r="P40" s="103">
        <v>951</v>
      </c>
      <c r="Q40" s="103"/>
      <c r="R40" s="103">
        <v>688</v>
      </c>
      <c r="S40" s="103">
        <v>1067</v>
      </c>
    </row>
    <row r="41" spans="1:19" ht="15.75" thickBot="1" x14ac:dyDescent="0.3">
      <c r="A41" s="14">
        <v>2010</v>
      </c>
      <c r="B41" s="83">
        <v>4303</v>
      </c>
      <c r="C41" s="83">
        <v>2596</v>
      </c>
      <c r="D41" s="83">
        <v>277</v>
      </c>
      <c r="E41" s="83">
        <v>1361</v>
      </c>
      <c r="F41" s="83">
        <v>1537</v>
      </c>
      <c r="G41" s="83">
        <v>8037</v>
      </c>
      <c r="H41" s="83">
        <v>9060</v>
      </c>
      <c r="I41" s="105">
        <v>837</v>
      </c>
      <c r="J41" s="103">
        <v>783</v>
      </c>
      <c r="K41" s="103">
        <v>1014</v>
      </c>
      <c r="L41" s="103"/>
      <c r="M41" s="103">
        <v>4299</v>
      </c>
      <c r="N41" s="103">
        <v>4435</v>
      </c>
      <c r="O41" s="106">
        <v>729</v>
      </c>
      <c r="P41" s="83">
        <v>734</v>
      </c>
      <c r="Q41" s="83">
        <v>4541</v>
      </c>
      <c r="R41" s="83">
        <v>2092</v>
      </c>
      <c r="S41" s="83">
        <v>2112</v>
      </c>
    </row>
    <row r="42" spans="1:19" ht="15.75" thickBot="1" x14ac:dyDescent="0.3">
      <c r="A42" s="14">
        <v>2011</v>
      </c>
      <c r="B42" s="83">
        <v>2620</v>
      </c>
      <c r="C42" s="83">
        <v>1192</v>
      </c>
      <c r="D42" s="83">
        <v>250</v>
      </c>
      <c r="E42" s="83">
        <v>825</v>
      </c>
      <c r="F42" s="83">
        <v>1015</v>
      </c>
      <c r="G42" s="83">
        <v>5536</v>
      </c>
      <c r="H42" s="83">
        <v>9181</v>
      </c>
      <c r="I42" s="106">
        <v>1637</v>
      </c>
      <c r="J42" s="83">
        <v>1017</v>
      </c>
      <c r="K42" s="83">
        <v>1264</v>
      </c>
      <c r="L42" s="83">
        <v>5384</v>
      </c>
      <c r="M42" s="87">
        <v>1883</v>
      </c>
      <c r="N42" s="83">
        <v>1972</v>
      </c>
      <c r="O42" s="106">
        <v>890</v>
      </c>
      <c r="P42" s="83">
        <v>1034</v>
      </c>
      <c r="Q42" s="83">
        <v>3382</v>
      </c>
      <c r="R42" s="83">
        <v>993</v>
      </c>
      <c r="S42" s="83">
        <v>1464</v>
      </c>
    </row>
    <row r="43" spans="1:19" ht="15.75" thickBot="1" x14ac:dyDescent="0.3">
      <c r="A43" s="14">
        <v>2012</v>
      </c>
      <c r="B43" s="83">
        <v>2176</v>
      </c>
      <c r="C43" s="83">
        <v>1125</v>
      </c>
      <c r="D43" s="83">
        <v>569</v>
      </c>
      <c r="E43" s="83">
        <v>2774</v>
      </c>
      <c r="F43" s="83">
        <v>3278</v>
      </c>
      <c r="G43" s="83">
        <v>13817</v>
      </c>
      <c r="H43" s="83">
        <v>15864</v>
      </c>
      <c r="I43" s="106">
        <v>1787</v>
      </c>
      <c r="J43" s="83">
        <v>1534</v>
      </c>
      <c r="K43" s="83">
        <v>1733</v>
      </c>
      <c r="L43" s="83">
        <v>5692</v>
      </c>
      <c r="M43" s="83">
        <v>5124</v>
      </c>
      <c r="N43" s="83">
        <v>5216</v>
      </c>
      <c r="O43" s="106">
        <v>1581</v>
      </c>
      <c r="P43" s="83">
        <v>1875</v>
      </c>
      <c r="Q43" s="83">
        <v>4528</v>
      </c>
      <c r="R43" s="83">
        <v>3091</v>
      </c>
      <c r="S43" s="83">
        <v>3804</v>
      </c>
    </row>
    <row r="44" spans="1:19" ht="15.75" thickBot="1" x14ac:dyDescent="0.3">
      <c r="A44" s="14">
        <v>2013</v>
      </c>
      <c r="B44" s="83">
        <v>4879</v>
      </c>
      <c r="C44" s="83">
        <v>1558</v>
      </c>
      <c r="D44" s="83">
        <v>149</v>
      </c>
      <c r="E44" s="83">
        <v>2010</v>
      </c>
      <c r="F44" s="83">
        <v>2398</v>
      </c>
      <c r="G44" s="83">
        <v>10882</v>
      </c>
      <c r="H44" s="83">
        <v>14082</v>
      </c>
      <c r="I44" s="106">
        <v>997</v>
      </c>
      <c r="J44" s="83">
        <v>854</v>
      </c>
      <c r="K44" s="83">
        <v>1003</v>
      </c>
      <c r="L44" s="83">
        <v>14173</v>
      </c>
      <c r="M44" s="83">
        <v>3244</v>
      </c>
      <c r="N44" s="83">
        <v>3320</v>
      </c>
      <c r="O44" s="106">
        <v>1863</v>
      </c>
      <c r="P44" s="83">
        <v>3024</v>
      </c>
      <c r="Q44" s="83"/>
      <c r="R44" s="83">
        <v>2041</v>
      </c>
      <c r="S44" s="83">
        <v>2332</v>
      </c>
    </row>
    <row r="45" spans="1:19" ht="15.75" thickBot="1" x14ac:dyDescent="0.3">
      <c r="A45" s="14">
        <v>2014</v>
      </c>
      <c r="B45" s="83">
        <v>2249</v>
      </c>
      <c r="C45" s="83">
        <v>1585</v>
      </c>
      <c r="D45" s="83">
        <v>169</v>
      </c>
      <c r="E45" s="83">
        <v>1608</v>
      </c>
      <c r="F45" s="83">
        <v>1746</v>
      </c>
      <c r="G45" s="83">
        <v>10457</v>
      </c>
      <c r="H45" s="83">
        <v>11387</v>
      </c>
      <c r="I45" s="106">
        <v>419</v>
      </c>
      <c r="J45" s="83">
        <v>432</v>
      </c>
      <c r="K45" s="83">
        <v>440</v>
      </c>
      <c r="L45" s="83">
        <v>5214</v>
      </c>
      <c r="M45" s="83">
        <v>3901</v>
      </c>
      <c r="N45" s="83">
        <v>3949</v>
      </c>
      <c r="O45" s="106">
        <v>614</v>
      </c>
      <c r="P45" s="83">
        <v>649</v>
      </c>
      <c r="Q45" s="83"/>
      <c r="R45" s="83">
        <v>2730</v>
      </c>
      <c r="S45" s="83">
        <v>2910</v>
      </c>
    </row>
    <row r="46" spans="1:19" ht="15.75" thickBot="1" x14ac:dyDescent="0.3">
      <c r="A46" s="14">
        <v>2015</v>
      </c>
      <c r="B46" s="83">
        <v>3878</v>
      </c>
      <c r="C46" s="83">
        <v>1783</v>
      </c>
      <c r="D46" s="83">
        <v>447</v>
      </c>
      <c r="E46" s="83">
        <v>1408</v>
      </c>
      <c r="F46" s="83">
        <v>1491</v>
      </c>
      <c r="G46" s="83">
        <v>13315</v>
      </c>
      <c r="H46" s="83">
        <v>14580</v>
      </c>
      <c r="I46" s="106">
        <v>709</v>
      </c>
      <c r="J46" s="83">
        <v>459</v>
      </c>
      <c r="K46" s="83">
        <v>468</v>
      </c>
      <c r="L46" s="83">
        <v>5885</v>
      </c>
      <c r="M46" s="83">
        <v>3863</v>
      </c>
      <c r="N46" s="83">
        <v>3948</v>
      </c>
      <c r="O46" s="106">
        <v>2014</v>
      </c>
      <c r="P46" s="83">
        <v>2022</v>
      </c>
      <c r="Q46" s="83"/>
      <c r="R46" s="83">
        <v>4087</v>
      </c>
      <c r="S46" s="83">
        <v>4181</v>
      </c>
    </row>
    <row r="47" spans="1:19" ht="15.75" thickBot="1" x14ac:dyDescent="0.3">
      <c r="A47" s="14">
        <v>2016</v>
      </c>
      <c r="B47" s="83">
        <v>3711</v>
      </c>
      <c r="C47" s="83">
        <v>1776</v>
      </c>
      <c r="D47" s="83">
        <v>700</v>
      </c>
      <c r="E47" s="83">
        <v>2429</v>
      </c>
      <c r="F47" s="83">
        <v>2584</v>
      </c>
      <c r="G47" s="83">
        <v>16761</v>
      </c>
      <c r="H47" s="83">
        <v>18337</v>
      </c>
      <c r="I47" s="106">
        <v>1053</v>
      </c>
      <c r="J47" s="83">
        <v>861</v>
      </c>
      <c r="K47" s="83">
        <v>882</v>
      </c>
      <c r="L47" s="83">
        <v>14914</v>
      </c>
      <c r="M47" s="83">
        <v>5153</v>
      </c>
      <c r="N47" s="83">
        <v>5277</v>
      </c>
      <c r="O47" s="106">
        <v>1287</v>
      </c>
      <c r="P47" s="83">
        <v>1308</v>
      </c>
      <c r="Q47" s="83"/>
      <c r="R47" s="83">
        <v>10063</v>
      </c>
      <c r="S47" s="83">
        <v>10103</v>
      </c>
    </row>
    <row r="48" spans="1:19" ht="15.75" thickBot="1" x14ac:dyDescent="0.3">
      <c r="A48" s="14">
        <v>2017</v>
      </c>
      <c r="B48" s="87">
        <v>5607</v>
      </c>
      <c r="C48" s="87">
        <v>2926</v>
      </c>
      <c r="D48" s="87">
        <v>317</v>
      </c>
      <c r="E48" s="83">
        <v>2851</v>
      </c>
      <c r="F48" s="83">
        <v>3140</v>
      </c>
      <c r="G48" s="83">
        <v>12784</v>
      </c>
      <c r="H48" s="83">
        <v>13998</v>
      </c>
      <c r="I48" s="106">
        <v>1070</v>
      </c>
      <c r="J48" s="83">
        <v>1075</v>
      </c>
      <c r="K48" s="83">
        <v>1117</v>
      </c>
      <c r="L48" s="83">
        <v>15011</v>
      </c>
      <c r="M48" s="83">
        <v>6119</v>
      </c>
      <c r="N48" s="83">
        <v>6364</v>
      </c>
      <c r="O48" s="106">
        <v>2302</v>
      </c>
      <c r="P48" s="83">
        <v>2422</v>
      </c>
      <c r="Q48" s="83"/>
      <c r="R48" s="83">
        <v>8357</v>
      </c>
      <c r="S48" s="83">
        <v>10513</v>
      </c>
    </row>
    <row r="49" spans="1:19" ht="15.75" thickBot="1" x14ac:dyDescent="0.3">
      <c r="A49" s="14">
        <v>2018</v>
      </c>
      <c r="B49" s="87">
        <v>4492</v>
      </c>
      <c r="C49" s="87">
        <v>3117</v>
      </c>
      <c r="D49" s="87">
        <v>510</v>
      </c>
      <c r="E49" s="83">
        <v>2376</v>
      </c>
      <c r="F49" s="83">
        <v>2579</v>
      </c>
      <c r="G49" s="83">
        <v>10903</v>
      </c>
      <c r="H49" s="83">
        <v>12239.489739999999</v>
      </c>
      <c r="I49" s="87">
        <v>966</v>
      </c>
      <c r="J49" s="87">
        <v>562</v>
      </c>
      <c r="K49" s="87">
        <v>597.40599999999995</v>
      </c>
      <c r="L49" s="83"/>
      <c r="M49" s="83">
        <v>4210</v>
      </c>
      <c r="N49" s="83">
        <v>4475.2299999999996</v>
      </c>
      <c r="O49" s="106">
        <v>968</v>
      </c>
      <c r="P49" s="83">
        <v>1013.496</v>
      </c>
      <c r="Q49" s="83"/>
      <c r="R49" s="83">
        <v>6891</v>
      </c>
      <c r="S49" s="83">
        <v>10880.888999999999</v>
      </c>
    </row>
    <row r="50" spans="1:19" ht="15.75" thickBot="1" x14ac:dyDescent="0.3">
      <c r="A50" s="14">
        <v>2019</v>
      </c>
      <c r="B50" s="87">
        <v>4796</v>
      </c>
      <c r="C50" s="87">
        <v>1418</v>
      </c>
      <c r="D50" s="87">
        <v>109</v>
      </c>
      <c r="E50" s="83">
        <v>1131</v>
      </c>
      <c r="F50" s="83">
        <v>1278</v>
      </c>
      <c r="G50" s="83">
        <v>11810</v>
      </c>
      <c r="H50" s="87">
        <v>13076.3863</v>
      </c>
      <c r="I50" s="87">
        <v>944</v>
      </c>
      <c r="J50" s="87">
        <v>440</v>
      </c>
      <c r="K50" s="87">
        <v>465.8852</v>
      </c>
      <c r="L50" s="83"/>
      <c r="M50" s="87">
        <v>1644</v>
      </c>
      <c r="N50" s="87">
        <v>1740.7165199999999</v>
      </c>
      <c r="O50" s="87">
        <v>999</v>
      </c>
      <c r="P50" s="87">
        <v>1038.96</v>
      </c>
      <c r="Q50" s="83"/>
      <c r="R50" s="87">
        <v>2976</v>
      </c>
      <c r="S50" s="87">
        <v>3664.3488000000002</v>
      </c>
    </row>
    <row r="51" spans="1:19" ht="15.75" thickBot="1" x14ac:dyDescent="0.3">
      <c r="A51" s="14">
        <v>2020</v>
      </c>
      <c r="B51" s="83"/>
      <c r="C51" s="83"/>
      <c r="D51" s="83"/>
      <c r="E51" s="87">
        <v>1449</v>
      </c>
      <c r="F51" s="87">
        <v>1548</v>
      </c>
      <c r="G51" s="87">
        <v>10809</v>
      </c>
      <c r="H51" s="83">
        <v>13241.025000000001</v>
      </c>
      <c r="I51" s="87">
        <v>1443</v>
      </c>
      <c r="J51" s="87">
        <v>702</v>
      </c>
      <c r="K51" s="83">
        <v>715.33799999999997</v>
      </c>
      <c r="L51" s="83"/>
      <c r="M51" s="87">
        <v>3932</v>
      </c>
      <c r="N51" s="83">
        <v>4171.8519999999999</v>
      </c>
      <c r="O51" s="87">
        <v>597</v>
      </c>
      <c r="P51" s="83">
        <v>613.11899999999991</v>
      </c>
      <c r="Q51" s="83"/>
      <c r="R51" s="87">
        <v>4300</v>
      </c>
      <c r="S51" s="83">
        <v>6897.2000000000007</v>
      </c>
    </row>
    <row r="52" spans="1:19" ht="15.75" thickBot="1" x14ac:dyDescent="0.3">
      <c r="A52" s="14">
        <v>2021</v>
      </c>
      <c r="B52" s="83"/>
      <c r="C52" s="83"/>
      <c r="D52" s="83"/>
      <c r="E52" s="87">
        <v>1602</v>
      </c>
      <c r="F52" s="87" t="s">
        <v>5</v>
      </c>
      <c r="G52" s="87">
        <v>9177</v>
      </c>
      <c r="H52" s="88" t="s">
        <v>5</v>
      </c>
      <c r="I52" s="87">
        <v>732</v>
      </c>
      <c r="J52" s="87">
        <v>555</v>
      </c>
      <c r="K52" s="88" t="s">
        <v>5</v>
      </c>
      <c r="L52" s="83"/>
      <c r="M52" s="87">
        <v>2999</v>
      </c>
      <c r="N52" s="88" t="s">
        <v>5</v>
      </c>
      <c r="O52" s="87">
        <v>1307</v>
      </c>
      <c r="P52" s="88" t="s">
        <v>5</v>
      </c>
      <c r="Q52" s="83"/>
      <c r="R52" s="87">
        <v>3070</v>
      </c>
      <c r="S52" s="88" t="s">
        <v>5</v>
      </c>
    </row>
    <row r="53" spans="1:19" ht="15.75" thickBot="1" x14ac:dyDescent="0.3">
      <c r="A53" s="14" t="s">
        <v>42</v>
      </c>
      <c r="B53" s="12"/>
      <c r="C53" s="12"/>
      <c r="D53" s="12"/>
      <c r="E53" s="12">
        <v>690</v>
      </c>
      <c r="F53" s="12"/>
      <c r="G53" s="12">
        <v>9202</v>
      </c>
      <c r="H53" s="12"/>
      <c r="I53" s="15"/>
      <c r="J53" s="12"/>
      <c r="K53" s="12"/>
      <c r="L53" s="12"/>
      <c r="M53" s="12"/>
      <c r="N53" s="12"/>
      <c r="O53" s="15"/>
      <c r="P53" s="12"/>
      <c r="Q53" s="12"/>
      <c r="R53" s="12"/>
      <c r="S53" s="12"/>
    </row>
    <row r="54" spans="1:19" x14ac:dyDescent="0.25">
      <c r="A54" s="23" t="s">
        <v>103</v>
      </c>
    </row>
    <row r="55" spans="1:19" ht="17.25" x14ac:dyDescent="0.25">
      <c r="A55" s="25" t="s">
        <v>124</v>
      </c>
    </row>
    <row r="56" spans="1:19" ht="17.25" x14ac:dyDescent="0.25">
      <c r="A56" s="25" t="s">
        <v>125</v>
      </c>
    </row>
    <row r="57" spans="1:19" ht="17.25" x14ac:dyDescent="0.25">
      <c r="A57" s="25" t="s">
        <v>118</v>
      </c>
    </row>
    <row r="58" spans="1:19" ht="17.25" x14ac:dyDescent="0.25">
      <c r="A58" s="25" t="s">
        <v>119</v>
      </c>
    </row>
    <row r="100" spans="1:53" s="19" customFormat="1" x14ac:dyDescent="0.25">
      <c r="A100" s="17"/>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row>
    <row r="102" spans="1:53" ht="15.75" thickBot="1" x14ac:dyDescent="0.3">
      <c r="A102" s="23" t="s">
        <v>67</v>
      </c>
    </row>
    <row r="103" spans="1:53" ht="15.75" thickBot="1" x14ac:dyDescent="0.3">
      <c r="A103" s="172" t="s">
        <v>0</v>
      </c>
      <c r="B103" s="175" t="s">
        <v>68</v>
      </c>
      <c r="C103" s="176"/>
      <c r="D103" s="176"/>
      <c r="E103" s="176"/>
      <c r="F103" s="176"/>
      <c r="G103" s="176"/>
      <c r="H103" s="176"/>
      <c r="I103" s="176"/>
      <c r="J103" s="176"/>
      <c r="K103" s="176"/>
      <c r="L103" s="176"/>
      <c r="M103" s="176"/>
      <c r="N103" s="176"/>
      <c r="O103" s="176"/>
      <c r="P103" s="176"/>
      <c r="Q103" s="176"/>
      <c r="R103" s="176"/>
      <c r="S103" s="177"/>
    </row>
    <row r="104" spans="1:53" x14ac:dyDescent="0.25">
      <c r="A104" s="173"/>
      <c r="B104" s="178" t="s">
        <v>69</v>
      </c>
      <c r="C104" s="179"/>
      <c r="D104" s="180"/>
      <c r="E104" s="178" t="s">
        <v>70</v>
      </c>
      <c r="F104" s="180"/>
      <c r="G104" s="178" t="s">
        <v>70</v>
      </c>
      <c r="H104" s="180"/>
      <c r="I104" s="178" t="s">
        <v>72</v>
      </c>
      <c r="J104" s="179"/>
      <c r="K104" s="180"/>
      <c r="L104" s="178" t="s">
        <v>73</v>
      </c>
      <c r="M104" s="179"/>
      <c r="N104" s="180"/>
      <c r="O104" s="178" t="s">
        <v>74</v>
      </c>
      <c r="P104" s="180"/>
      <c r="Q104" s="178" t="s">
        <v>75</v>
      </c>
      <c r="R104" s="179"/>
      <c r="S104" s="180"/>
    </row>
    <row r="105" spans="1:53" ht="15.75" thickBot="1" x14ac:dyDescent="0.3">
      <c r="A105" s="173"/>
      <c r="B105" s="181"/>
      <c r="C105" s="182"/>
      <c r="D105" s="183"/>
      <c r="E105" s="184" t="s">
        <v>60</v>
      </c>
      <c r="F105" s="185"/>
      <c r="G105" s="181" t="s">
        <v>71</v>
      </c>
      <c r="H105" s="183"/>
      <c r="I105" s="181"/>
      <c r="J105" s="182"/>
      <c r="K105" s="183"/>
      <c r="L105" s="181"/>
      <c r="M105" s="182"/>
      <c r="N105" s="183"/>
      <c r="O105" s="184"/>
      <c r="P105" s="185"/>
      <c r="Q105" s="181"/>
      <c r="R105" s="182"/>
      <c r="S105" s="183"/>
    </row>
    <row r="106" spans="1:53" ht="18" thickBot="1" x14ac:dyDescent="0.3">
      <c r="A106" s="174"/>
      <c r="B106" s="125" t="s">
        <v>120</v>
      </c>
      <c r="C106" s="126" t="s">
        <v>121</v>
      </c>
      <c r="D106" s="126" t="s">
        <v>122</v>
      </c>
      <c r="E106" s="126" t="s">
        <v>14</v>
      </c>
      <c r="F106" s="127" t="s">
        <v>32</v>
      </c>
      <c r="G106" s="126" t="s">
        <v>14</v>
      </c>
      <c r="H106" s="126" t="s">
        <v>123</v>
      </c>
      <c r="I106" s="126" t="s">
        <v>120</v>
      </c>
      <c r="J106" s="126" t="s">
        <v>14</v>
      </c>
      <c r="K106" s="126" t="s">
        <v>123</v>
      </c>
      <c r="L106" s="125" t="s">
        <v>120</v>
      </c>
      <c r="M106" s="126" t="s">
        <v>14</v>
      </c>
      <c r="N106" s="126" t="s">
        <v>32</v>
      </c>
      <c r="O106" s="126" t="s">
        <v>14</v>
      </c>
      <c r="P106" s="127" t="s">
        <v>32</v>
      </c>
      <c r="Q106" s="126" t="s">
        <v>120</v>
      </c>
      <c r="R106" s="126" t="s">
        <v>14</v>
      </c>
      <c r="S106" s="126" t="s">
        <v>32</v>
      </c>
    </row>
    <row r="107" spans="1:53" ht="15.75" thickBot="1" x14ac:dyDescent="0.3">
      <c r="A107" s="51" t="s">
        <v>134</v>
      </c>
      <c r="B107" s="52" t="str">
        <f t="shared" ref="B107:S107" si="0">IFERROR(AVERAGEIFS(B$2:B$82,$A$2:$A$82,"&gt;=1975",$A$2:$A$82,"&lt;=1978"),"")</f>
        <v/>
      </c>
      <c r="C107" s="52" t="str">
        <f t="shared" si="0"/>
        <v/>
      </c>
      <c r="D107" s="52" t="str">
        <f t="shared" si="0"/>
        <v/>
      </c>
      <c r="E107" s="52">
        <f t="shared" si="0"/>
        <v>678</v>
      </c>
      <c r="F107" s="52">
        <f t="shared" si="0"/>
        <v>678</v>
      </c>
      <c r="G107" s="52">
        <f t="shared" si="0"/>
        <v>11933.25</v>
      </c>
      <c r="H107" s="52">
        <f t="shared" si="0"/>
        <v>26168.75</v>
      </c>
      <c r="I107" s="52" t="str">
        <f t="shared" si="0"/>
        <v/>
      </c>
      <c r="J107" s="52">
        <f t="shared" si="0"/>
        <v>1511.25</v>
      </c>
      <c r="K107" s="52">
        <f t="shared" si="0"/>
        <v>2762</v>
      </c>
      <c r="L107" s="52" t="str">
        <f t="shared" si="0"/>
        <v/>
      </c>
      <c r="M107" s="52">
        <f t="shared" si="0"/>
        <v>5514.75</v>
      </c>
      <c r="N107" s="52">
        <f t="shared" si="0"/>
        <v>10060</v>
      </c>
      <c r="O107" s="52">
        <f t="shared" si="0"/>
        <v>922.25</v>
      </c>
      <c r="P107" s="52">
        <f t="shared" si="0"/>
        <v>1045.75</v>
      </c>
      <c r="Q107" s="52" t="str">
        <f t="shared" si="0"/>
        <v/>
      </c>
      <c r="R107" s="52">
        <f t="shared" si="0"/>
        <v>3410.5</v>
      </c>
      <c r="S107" s="52">
        <f t="shared" si="0"/>
        <v>6446.5</v>
      </c>
    </row>
    <row r="108" spans="1:53" ht="15.75" thickBot="1" x14ac:dyDescent="0.3">
      <c r="A108" s="51" t="s">
        <v>135</v>
      </c>
      <c r="B108" s="52" t="str">
        <f t="shared" ref="B108:S108" si="1">IFERROR(AVERAGEIFS(B$2:B$82,$A$2:$A$82,"&gt;=1979",$A$2:$A$82,"&lt;=1984"),"")</f>
        <v/>
      </c>
      <c r="C108" s="52">
        <f t="shared" si="1"/>
        <v>233</v>
      </c>
      <c r="D108" s="52" t="str">
        <f t="shared" si="1"/>
        <v/>
      </c>
      <c r="E108" s="52">
        <f t="shared" si="1"/>
        <v>879</v>
      </c>
      <c r="F108" s="52">
        <f t="shared" si="1"/>
        <v>879</v>
      </c>
      <c r="G108" s="52">
        <f t="shared" si="1"/>
        <v>12151.333333333334</v>
      </c>
      <c r="H108" s="52">
        <f t="shared" si="1"/>
        <v>22175</v>
      </c>
      <c r="I108" s="52" t="str">
        <f t="shared" si="1"/>
        <v/>
      </c>
      <c r="J108" s="52">
        <f t="shared" si="1"/>
        <v>671.16666666666663</v>
      </c>
      <c r="K108" s="52">
        <f t="shared" si="1"/>
        <v>2266.8333333333335</v>
      </c>
      <c r="L108" s="52" t="str">
        <f t="shared" si="1"/>
        <v/>
      </c>
      <c r="M108" s="52">
        <f t="shared" si="1"/>
        <v>4683.5</v>
      </c>
      <c r="N108" s="52">
        <f t="shared" si="1"/>
        <v>12397.666666666666</v>
      </c>
      <c r="O108" s="52">
        <f t="shared" si="1"/>
        <v>1509.5</v>
      </c>
      <c r="P108" s="52">
        <f t="shared" si="1"/>
        <v>2049.1666666666665</v>
      </c>
      <c r="Q108" s="52" t="str">
        <f t="shared" si="1"/>
        <v/>
      </c>
      <c r="R108" s="52">
        <f t="shared" si="1"/>
        <v>4987.5</v>
      </c>
      <c r="S108" s="52">
        <f t="shared" si="1"/>
        <v>8834.3333333333339</v>
      </c>
    </row>
    <row r="109" spans="1:53" ht="15.75" thickBot="1" x14ac:dyDescent="0.3">
      <c r="A109" s="51" t="s">
        <v>136</v>
      </c>
      <c r="B109" s="52" t="str">
        <f t="shared" ref="B109:S109" si="2">IFERROR(AVERAGEIFS(B$2:B$82,$A$2:$A$82,"&gt;=1985",$A$2:$A$82,"&lt;=1995"),"")</f>
        <v/>
      </c>
      <c r="C109" s="52">
        <f t="shared" si="2"/>
        <v>519.90909090909088</v>
      </c>
      <c r="D109" s="52" t="str">
        <f t="shared" si="2"/>
        <v/>
      </c>
      <c r="E109" s="52">
        <f t="shared" si="2"/>
        <v>1389.4545454545455</v>
      </c>
      <c r="F109" s="52">
        <f t="shared" si="2"/>
        <v>1443.3636363636363</v>
      </c>
      <c r="G109" s="52">
        <f t="shared" si="2"/>
        <v>9944.636363636364</v>
      </c>
      <c r="H109" s="52">
        <f t="shared" si="2"/>
        <v>13625.272727272728</v>
      </c>
      <c r="I109" s="52">
        <f t="shared" si="2"/>
        <v>1040.25</v>
      </c>
      <c r="J109" s="52">
        <f t="shared" si="2"/>
        <v>981.09090909090912</v>
      </c>
      <c r="K109" s="52">
        <f t="shared" si="2"/>
        <v>1845.3636363636363</v>
      </c>
      <c r="L109" s="52" t="str">
        <f t="shared" si="2"/>
        <v/>
      </c>
      <c r="M109" s="52">
        <f t="shared" si="2"/>
        <v>3877.2727272727275</v>
      </c>
      <c r="N109" s="52">
        <f t="shared" si="2"/>
        <v>5759.272727272727</v>
      </c>
      <c r="O109" s="52">
        <f t="shared" si="2"/>
        <v>1219.6363636363637</v>
      </c>
      <c r="P109" s="52">
        <f t="shared" si="2"/>
        <v>1849</v>
      </c>
      <c r="Q109" s="52" t="str">
        <f t="shared" si="2"/>
        <v/>
      </c>
      <c r="R109" s="52">
        <f t="shared" si="2"/>
        <v>6807.909090909091</v>
      </c>
      <c r="S109" s="52">
        <f t="shared" si="2"/>
        <v>10557.363636363636</v>
      </c>
    </row>
    <row r="110" spans="1:53" ht="15.75" thickBot="1" x14ac:dyDescent="0.3">
      <c r="A110" s="51" t="s">
        <v>137</v>
      </c>
      <c r="B110" s="52" t="str">
        <f t="shared" ref="B110:S110" si="3">IFERROR(AVERAGEIFS(B$2:B$82,$A$2:$A$82,"&gt;=1996",$A$2:$A$82,"&lt;=1998"),"")</f>
        <v/>
      </c>
      <c r="C110" s="52">
        <f t="shared" si="3"/>
        <v>687.33333333333337</v>
      </c>
      <c r="D110" s="52">
        <f t="shared" si="3"/>
        <v>37</v>
      </c>
      <c r="E110" s="52">
        <f t="shared" si="3"/>
        <v>1059.3333333333333</v>
      </c>
      <c r="F110" s="52">
        <f t="shared" si="3"/>
        <v>1077.6666666666667</v>
      </c>
      <c r="G110" s="52">
        <f t="shared" si="3"/>
        <v>10031.333333333334</v>
      </c>
      <c r="H110" s="52">
        <f t="shared" si="3"/>
        <v>10628.333333333334</v>
      </c>
      <c r="I110" s="52">
        <f t="shared" si="3"/>
        <v>1656.3333333333333</v>
      </c>
      <c r="J110" s="52">
        <f t="shared" si="3"/>
        <v>1314.6666666666667</v>
      </c>
      <c r="K110" s="52">
        <f t="shared" si="3"/>
        <v>7336</v>
      </c>
      <c r="L110" s="52" t="str">
        <f t="shared" si="3"/>
        <v/>
      </c>
      <c r="M110" s="52">
        <f t="shared" si="3"/>
        <v>5078.333333333333</v>
      </c>
      <c r="N110" s="52">
        <f t="shared" si="3"/>
        <v>5423</v>
      </c>
      <c r="O110" s="52">
        <f t="shared" si="3"/>
        <v>570.33333333333337</v>
      </c>
      <c r="P110" s="52">
        <f t="shared" si="3"/>
        <v>458.33333333333331</v>
      </c>
      <c r="Q110" s="52" t="str">
        <f t="shared" si="3"/>
        <v/>
      </c>
      <c r="R110" s="52">
        <f t="shared" si="3"/>
        <v>6363.333333333333</v>
      </c>
      <c r="S110" s="52">
        <f t="shared" si="3"/>
        <v>8073</v>
      </c>
    </row>
    <row r="111" spans="1:53" ht="15.75" thickBot="1" x14ac:dyDescent="0.3">
      <c r="A111" s="53" t="s">
        <v>138</v>
      </c>
      <c r="B111" s="52">
        <f t="shared" ref="B111:S111" si="4">IFERROR(AVERAGEIFS(B$2:B$82,$A$2:$A$82,"&gt;=1999",$A$2:$A$82,"&lt;=2008"),"")</f>
        <v>2714</v>
      </c>
      <c r="C111" s="52">
        <f t="shared" si="4"/>
        <v>2255.5</v>
      </c>
      <c r="D111" s="52">
        <f t="shared" si="4"/>
        <v>360</v>
      </c>
      <c r="E111" s="52">
        <f t="shared" si="4"/>
        <v>1224.0999999999999</v>
      </c>
      <c r="F111" s="52">
        <f t="shared" si="4"/>
        <v>1237.7</v>
      </c>
      <c r="G111" s="52">
        <f t="shared" si="4"/>
        <v>15308.4</v>
      </c>
      <c r="H111" s="52">
        <f t="shared" si="4"/>
        <v>16463</v>
      </c>
      <c r="I111" s="52">
        <f t="shared" si="4"/>
        <v>1560.8</v>
      </c>
      <c r="J111" s="52">
        <f t="shared" si="4"/>
        <v>1274.2</v>
      </c>
      <c r="K111" s="52">
        <f t="shared" si="4"/>
        <v>1865.6</v>
      </c>
      <c r="L111" s="52" t="str">
        <f t="shared" si="4"/>
        <v/>
      </c>
      <c r="M111" s="52">
        <f t="shared" si="4"/>
        <v>6734.7</v>
      </c>
      <c r="N111" s="52">
        <f t="shared" si="4"/>
        <v>7096</v>
      </c>
      <c r="O111" s="52">
        <f t="shared" si="4"/>
        <v>1273.9000000000001</v>
      </c>
      <c r="P111" s="52">
        <f t="shared" si="4"/>
        <v>1350.2</v>
      </c>
      <c r="Q111" s="52">
        <f t="shared" si="4"/>
        <v>15595</v>
      </c>
      <c r="R111" s="52">
        <f t="shared" si="4"/>
        <v>5804.1</v>
      </c>
      <c r="S111" s="52">
        <f t="shared" si="4"/>
        <v>8697.1</v>
      </c>
    </row>
    <row r="112" spans="1:53" ht="15.75" thickBot="1" x14ac:dyDescent="0.3">
      <c r="A112" s="31">
        <v>2009</v>
      </c>
      <c r="B112" s="103">
        <f t="shared" ref="B112:S112" si="5">IF(B40&gt;0,B40,"")</f>
        <v>2889</v>
      </c>
      <c r="C112" s="103">
        <f t="shared" si="5"/>
        <v>2360</v>
      </c>
      <c r="D112" s="103">
        <f t="shared" si="5"/>
        <v>372</v>
      </c>
      <c r="E112" s="103">
        <f t="shared" si="5"/>
        <v>983</v>
      </c>
      <c r="F112" s="103">
        <f t="shared" si="5"/>
        <v>983</v>
      </c>
      <c r="G112" s="103">
        <f t="shared" si="5"/>
        <v>6955</v>
      </c>
      <c r="H112" s="103">
        <f t="shared" si="5"/>
        <v>12460</v>
      </c>
      <c r="I112" s="103">
        <f t="shared" si="5"/>
        <v>1239</v>
      </c>
      <c r="J112" s="103">
        <f t="shared" si="5"/>
        <v>1001</v>
      </c>
      <c r="K112" s="103">
        <f t="shared" si="5"/>
        <v>1218</v>
      </c>
      <c r="L112" s="103" t="str">
        <f t="shared" si="5"/>
        <v/>
      </c>
      <c r="M112" s="103">
        <f t="shared" si="5"/>
        <v>2309</v>
      </c>
      <c r="N112" s="103">
        <f t="shared" si="5"/>
        <v>2370</v>
      </c>
      <c r="O112" s="103">
        <f t="shared" si="5"/>
        <v>793</v>
      </c>
      <c r="P112" s="103">
        <f t="shared" si="5"/>
        <v>951</v>
      </c>
      <c r="Q112" s="103" t="str">
        <f t="shared" si="5"/>
        <v/>
      </c>
      <c r="R112" s="103">
        <f t="shared" si="5"/>
        <v>688</v>
      </c>
      <c r="S112" s="103">
        <f t="shared" si="5"/>
        <v>1067</v>
      </c>
    </row>
    <row r="113" spans="1:19" ht="15.75" thickBot="1" x14ac:dyDescent="0.3">
      <c r="A113" s="14">
        <v>2010</v>
      </c>
      <c r="B113" s="103">
        <f t="shared" ref="B113:S113" si="6">IF(B41&gt;0,B41,"")</f>
        <v>4303</v>
      </c>
      <c r="C113" s="103">
        <f t="shared" si="6"/>
        <v>2596</v>
      </c>
      <c r="D113" s="103">
        <f t="shared" si="6"/>
        <v>277</v>
      </c>
      <c r="E113" s="103">
        <f t="shared" si="6"/>
        <v>1361</v>
      </c>
      <c r="F113" s="103">
        <f t="shared" si="6"/>
        <v>1537</v>
      </c>
      <c r="G113" s="103">
        <f t="shared" si="6"/>
        <v>8037</v>
      </c>
      <c r="H113" s="103">
        <f t="shared" si="6"/>
        <v>9060</v>
      </c>
      <c r="I113" s="103">
        <f t="shared" si="6"/>
        <v>837</v>
      </c>
      <c r="J113" s="103">
        <f t="shared" si="6"/>
        <v>783</v>
      </c>
      <c r="K113" s="103">
        <f t="shared" si="6"/>
        <v>1014</v>
      </c>
      <c r="L113" s="103" t="str">
        <f t="shared" si="6"/>
        <v/>
      </c>
      <c r="M113" s="103">
        <f t="shared" si="6"/>
        <v>4299</v>
      </c>
      <c r="N113" s="103">
        <f t="shared" si="6"/>
        <v>4435</v>
      </c>
      <c r="O113" s="103">
        <f t="shared" si="6"/>
        <v>729</v>
      </c>
      <c r="P113" s="103">
        <f t="shared" si="6"/>
        <v>734</v>
      </c>
      <c r="Q113" s="103">
        <f t="shared" si="6"/>
        <v>4541</v>
      </c>
      <c r="R113" s="103">
        <f t="shared" si="6"/>
        <v>2092</v>
      </c>
      <c r="S113" s="103">
        <f t="shared" si="6"/>
        <v>2112</v>
      </c>
    </row>
    <row r="114" spans="1:19" ht="15.75" thickBot="1" x14ac:dyDescent="0.3">
      <c r="A114" s="14">
        <v>2011</v>
      </c>
      <c r="B114" s="103">
        <f t="shared" ref="B114:S114" si="7">IF(B42&gt;0,B42,"")</f>
        <v>2620</v>
      </c>
      <c r="C114" s="103">
        <f t="shared" si="7"/>
        <v>1192</v>
      </c>
      <c r="D114" s="103">
        <f t="shared" si="7"/>
        <v>250</v>
      </c>
      <c r="E114" s="103">
        <f t="shared" si="7"/>
        <v>825</v>
      </c>
      <c r="F114" s="103">
        <f t="shared" si="7"/>
        <v>1015</v>
      </c>
      <c r="G114" s="103">
        <f t="shared" si="7"/>
        <v>5536</v>
      </c>
      <c r="H114" s="103">
        <f t="shared" si="7"/>
        <v>9181</v>
      </c>
      <c r="I114" s="103">
        <f t="shared" si="7"/>
        <v>1637</v>
      </c>
      <c r="J114" s="103">
        <f t="shared" si="7"/>
        <v>1017</v>
      </c>
      <c r="K114" s="103">
        <f t="shared" si="7"/>
        <v>1264</v>
      </c>
      <c r="L114" s="103">
        <f t="shared" si="7"/>
        <v>5384</v>
      </c>
      <c r="M114" s="103">
        <f t="shared" si="7"/>
        <v>1883</v>
      </c>
      <c r="N114" s="103">
        <f t="shared" si="7"/>
        <v>1972</v>
      </c>
      <c r="O114" s="103">
        <f t="shared" si="7"/>
        <v>890</v>
      </c>
      <c r="P114" s="103">
        <f t="shared" si="7"/>
        <v>1034</v>
      </c>
      <c r="Q114" s="103">
        <f t="shared" si="7"/>
        <v>3382</v>
      </c>
      <c r="R114" s="103">
        <f t="shared" si="7"/>
        <v>993</v>
      </c>
      <c r="S114" s="103">
        <f t="shared" si="7"/>
        <v>1464</v>
      </c>
    </row>
    <row r="115" spans="1:19" ht="15.75" thickBot="1" x14ac:dyDescent="0.3">
      <c r="A115" s="14">
        <v>2012</v>
      </c>
      <c r="B115" s="103">
        <f t="shared" ref="B115:S115" si="8">IF(B43&gt;0,B43,"")</f>
        <v>2176</v>
      </c>
      <c r="C115" s="103">
        <f t="shared" si="8"/>
        <v>1125</v>
      </c>
      <c r="D115" s="103">
        <f t="shared" si="8"/>
        <v>569</v>
      </c>
      <c r="E115" s="103">
        <f t="shared" si="8"/>
        <v>2774</v>
      </c>
      <c r="F115" s="103">
        <f t="shared" si="8"/>
        <v>3278</v>
      </c>
      <c r="G115" s="103">
        <f t="shared" si="8"/>
        <v>13817</v>
      </c>
      <c r="H115" s="103">
        <f t="shared" si="8"/>
        <v>15864</v>
      </c>
      <c r="I115" s="103">
        <f t="shared" si="8"/>
        <v>1787</v>
      </c>
      <c r="J115" s="103">
        <f t="shared" si="8"/>
        <v>1534</v>
      </c>
      <c r="K115" s="103">
        <f t="shared" si="8"/>
        <v>1733</v>
      </c>
      <c r="L115" s="103">
        <f t="shared" si="8"/>
        <v>5692</v>
      </c>
      <c r="M115" s="103">
        <f t="shared" si="8"/>
        <v>5124</v>
      </c>
      <c r="N115" s="103">
        <f t="shared" si="8"/>
        <v>5216</v>
      </c>
      <c r="O115" s="103">
        <f t="shared" si="8"/>
        <v>1581</v>
      </c>
      <c r="P115" s="103">
        <f t="shared" si="8"/>
        <v>1875</v>
      </c>
      <c r="Q115" s="103">
        <f t="shared" si="8"/>
        <v>4528</v>
      </c>
      <c r="R115" s="103">
        <f t="shared" si="8"/>
        <v>3091</v>
      </c>
      <c r="S115" s="103">
        <f t="shared" si="8"/>
        <v>3804</v>
      </c>
    </row>
    <row r="116" spans="1:19" ht="15.75" thickBot="1" x14ac:dyDescent="0.3">
      <c r="A116" s="14">
        <v>2013</v>
      </c>
      <c r="B116" s="103">
        <f t="shared" ref="B116:S116" si="9">IF(B44&gt;0,B44,"")</f>
        <v>4879</v>
      </c>
      <c r="C116" s="103">
        <f t="shared" si="9"/>
        <v>1558</v>
      </c>
      <c r="D116" s="103">
        <f t="shared" si="9"/>
        <v>149</v>
      </c>
      <c r="E116" s="103">
        <f t="shared" si="9"/>
        <v>2010</v>
      </c>
      <c r="F116" s="103">
        <f t="shared" si="9"/>
        <v>2398</v>
      </c>
      <c r="G116" s="103">
        <f t="shared" si="9"/>
        <v>10882</v>
      </c>
      <c r="H116" s="103">
        <f t="shared" si="9"/>
        <v>14082</v>
      </c>
      <c r="I116" s="103">
        <f t="shared" si="9"/>
        <v>997</v>
      </c>
      <c r="J116" s="103">
        <f t="shared" si="9"/>
        <v>854</v>
      </c>
      <c r="K116" s="103">
        <f t="shared" si="9"/>
        <v>1003</v>
      </c>
      <c r="L116" s="103">
        <f t="shared" si="9"/>
        <v>14173</v>
      </c>
      <c r="M116" s="103">
        <f t="shared" si="9"/>
        <v>3244</v>
      </c>
      <c r="N116" s="103">
        <f t="shared" si="9"/>
        <v>3320</v>
      </c>
      <c r="O116" s="103">
        <f t="shared" si="9"/>
        <v>1863</v>
      </c>
      <c r="P116" s="103">
        <f t="shared" si="9"/>
        <v>3024</v>
      </c>
      <c r="Q116" s="103" t="str">
        <f t="shared" si="9"/>
        <v/>
      </c>
      <c r="R116" s="103">
        <f t="shared" si="9"/>
        <v>2041</v>
      </c>
      <c r="S116" s="103">
        <f t="shared" si="9"/>
        <v>2332</v>
      </c>
    </row>
    <row r="117" spans="1:19" ht="15.75" thickBot="1" x14ac:dyDescent="0.3">
      <c r="A117" s="14">
        <v>2014</v>
      </c>
      <c r="B117" s="103">
        <f t="shared" ref="B117:S117" si="10">IF(B45&gt;0,B45,"")</f>
        <v>2249</v>
      </c>
      <c r="C117" s="103">
        <f t="shared" si="10"/>
        <v>1585</v>
      </c>
      <c r="D117" s="103">
        <f t="shared" si="10"/>
        <v>169</v>
      </c>
      <c r="E117" s="103">
        <f t="shared" si="10"/>
        <v>1608</v>
      </c>
      <c r="F117" s="103">
        <f t="shared" si="10"/>
        <v>1746</v>
      </c>
      <c r="G117" s="103">
        <f t="shared" si="10"/>
        <v>10457</v>
      </c>
      <c r="H117" s="103">
        <f t="shared" si="10"/>
        <v>11387</v>
      </c>
      <c r="I117" s="103">
        <f t="shared" si="10"/>
        <v>419</v>
      </c>
      <c r="J117" s="103">
        <f t="shared" si="10"/>
        <v>432</v>
      </c>
      <c r="K117" s="103">
        <f t="shared" si="10"/>
        <v>440</v>
      </c>
      <c r="L117" s="103">
        <f t="shared" si="10"/>
        <v>5214</v>
      </c>
      <c r="M117" s="103">
        <f t="shared" si="10"/>
        <v>3901</v>
      </c>
      <c r="N117" s="103">
        <f t="shared" si="10"/>
        <v>3949</v>
      </c>
      <c r="O117" s="103">
        <f t="shared" si="10"/>
        <v>614</v>
      </c>
      <c r="P117" s="103">
        <f t="shared" si="10"/>
        <v>649</v>
      </c>
      <c r="Q117" s="103" t="str">
        <f t="shared" si="10"/>
        <v/>
      </c>
      <c r="R117" s="103">
        <f t="shared" si="10"/>
        <v>2730</v>
      </c>
      <c r="S117" s="103">
        <f t="shared" si="10"/>
        <v>2910</v>
      </c>
    </row>
    <row r="118" spans="1:19" ht="15.75" thickBot="1" x14ac:dyDescent="0.3">
      <c r="A118" s="14">
        <v>2015</v>
      </c>
      <c r="B118" s="103">
        <f t="shared" ref="B118:S118" si="11">IF(B46&gt;0,B46,"")</f>
        <v>3878</v>
      </c>
      <c r="C118" s="103">
        <f t="shared" si="11"/>
        <v>1783</v>
      </c>
      <c r="D118" s="103">
        <f t="shared" si="11"/>
        <v>447</v>
      </c>
      <c r="E118" s="103">
        <f t="shared" si="11"/>
        <v>1408</v>
      </c>
      <c r="F118" s="103">
        <f t="shared" si="11"/>
        <v>1491</v>
      </c>
      <c r="G118" s="103">
        <f t="shared" si="11"/>
        <v>13315</v>
      </c>
      <c r="H118" s="103">
        <f t="shared" si="11"/>
        <v>14580</v>
      </c>
      <c r="I118" s="103">
        <f t="shared" si="11"/>
        <v>709</v>
      </c>
      <c r="J118" s="103">
        <f t="shared" si="11"/>
        <v>459</v>
      </c>
      <c r="K118" s="103">
        <f t="shared" si="11"/>
        <v>468</v>
      </c>
      <c r="L118" s="103">
        <f t="shared" si="11"/>
        <v>5885</v>
      </c>
      <c r="M118" s="103">
        <f t="shared" si="11"/>
        <v>3863</v>
      </c>
      <c r="N118" s="103">
        <f t="shared" si="11"/>
        <v>3948</v>
      </c>
      <c r="O118" s="103">
        <f t="shared" si="11"/>
        <v>2014</v>
      </c>
      <c r="P118" s="103">
        <f t="shared" si="11"/>
        <v>2022</v>
      </c>
      <c r="Q118" s="103" t="str">
        <f t="shared" si="11"/>
        <v/>
      </c>
      <c r="R118" s="103">
        <f t="shared" si="11"/>
        <v>4087</v>
      </c>
      <c r="S118" s="103">
        <f t="shared" si="11"/>
        <v>4181</v>
      </c>
    </row>
    <row r="119" spans="1:19" ht="15.75" thickBot="1" x14ac:dyDescent="0.3">
      <c r="A119" s="14">
        <v>2016</v>
      </c>
      <c r="B119" s="103">
        <f t="shared" ref="B119:S119" si="12">IF(B47&gt;0,B47,"")</f>
        <v>3711</v>
      </c>
      <c r="C119" s="103">
        <f t="shared" si="12"/>
        <v>1776</v>
      </c>
      <c r="D119" s="103">
        <f t="shared" si="12"/>
        <v>700</v>
      </c>
      <c r="E119" s="103">
        <f t="shared" si="12"/>
        <v>2429</v>
      </c>
      <c r="F119" s="103">
        <f t="shared" si="12"/>
        <v>2584</v>
      </c>
      <c r="G119" s="103">
        <f t="shared" si="12"/>
        <v>16761</v>
      </c>
      <c r="H119" s="103">
        <f t="shared" si="12"/>
        <v>18337</v>
      </c>
      <c r="I119" s="103">
        <f t="shared" si="12"/>
        <v>1053</v>
      </c>
      <c r="J119" s="103">
        <f t="shared" si="12"/>
        <v>861</v>
      </c>
      <c r="K119" s="103">
        <f t="shared" si="12"/>
        <v>882</v>
      </c>
      <c r="L119" s="103">
        <f t="shared" si="12"/>
        <v>14914</v>
      </c>
      <c r="M119" s="103">
        <f t="shared" si="12"/>
        <v>5153</v>
      </c>
      <c r="N119" s="103">
        <f t="shared" si="12"/>
        <v>5277</v>
      </c>
      <c r="O119" s="103">
        <f t="shared" si="12"/>
        <v>1287</v>
      </c>
      <c r="P119" s="103">
        <f t="shared" si="12"/>
        <v>1308</v>
      </c>
      <c r="Q119" s="103" t="str">
        <f t="shared" si="12"/>
        <v/>
      </c>
      <c r="R119" s="103">
        <f t="shared" si="12"/>
        <v>10063</v>
      </c>
      <c r="S119" s="103">
        <f t="shared" si="12"/>
        <v>10103</v>
      </c>
    </row>
    <row r="120" spans="1:19" ht="15.75" thickBot="1" x14ac:dyDescent="0.3">
      <c r="A120" s="14">
        <v>2017</v>
      </c>
      <c r="B120" s="103">
        <f t="shared" ref="B120:S120" si="13">IF(B48&gt;0,B48,"")</f>
        <v>5607</v>
      </c>
      <c r="C120" s="103">
        <f t="shared" si="13"/>
        <v>2926</v>
      </c>
      <c r="D120" s="103">
        <f t="shared" si="13"/>
        <v>317</v>
      </c>
      <c r="E120" s="103">
        <f t="shared" si="13"/>
        <v>2851</v>
      </c>
      <c r="F120" s="103">
        <f t="shared" si="13"/>
        <v>3140</v>
      </c>
      <c r="G120" s="103">
        <f t="shared" si="13"/>
        <v>12784</v>
      </c>
      <c r="H120" s="103">
        <f t="shared" si="13"/>
        <v>13998</v>
      </c>
      <c r="I120" s="103">
        <f t="shared" si="13"/>
        <v>1070</v>
      </c>
      <c r="J120" s="103">
        <f t="shared" si="13"/>
        <v>1075</v>
      </c>
      <c r="K120" s="103">
        <f t="shared" si="13"/>
        <v>1117</v>
      </c>
      <c r="L120" s="103">
        <f t="shared" si="13"/>
        <v>15011</v>
      </c>
      <c r="M120" s="103">
        <f t="shared" si="13"/>
        <v>6119</v>
      </c>
      <c r="N120" s="103">
        <f t="shared" si="13"/>
        <v>6364</v>
      </c>
      <c r="O120" s="103">
        <f t="shared" si="13"/>
        <v>2302</v>
      </c>
      <c r="P120" s="103">
        <f t="shared" si="13"/>
        <v>2422</v>
      </c>
      <c r="Q120" s="103" t="str">
        <f t="shared" si="13"/>
        <v/>
      </c>
      <c r="R120" s="103">
        <f t="shared" si="13"/>
        <v>8357</v>
      </c>
      <c r="S120" s="103">
        <f t="shared" si="13"/>
        <v>10513</v>
      </c>
    </row>
    <row r="121" spans="1:19" ht="15.75" thickBot="1" x14ac:dyDescent="0.3">
      <c r="A121" s="14">
        <v>2018</v>
      </c>
      <c r="B121" s="103">
        <f t="shared" ref="B121:S121" si="14">IF(B49&gt;0,B49,"")</f>
        <v>4492</v>
      </c>
      <c r="C121" s="103">
        <f t="shared" si="14"/>
        <v>3117</v>
      </c>
      <c r="D121" s="103">
        <f t="shared" si="14"/>
        <v>510</v>
      </c>
      <c r="E121" s="103">
        <f t="shared" si="14"/>
        <v>2376</v>
      </c>
      <c r="F121" s="103">
        <f t="shared" si="14"/>
        <v>2579</v>
      </c>
      <c r="G121" s="103">
        <f t="shared" si="14"/>
        <v>10903</v>
      </c>
      <c r="H121" s="103">
        <f t="shared" si="14"/>
        <v>12239.489739999999</v>
      </c>
      <c r="I121" s="103">
        <f t="shared" si="14"/>
        <v>966</v>
      </c>
      <c r="J121" s="103">
        <f t="shared" si="14"/>
        <v>562</v>
      </c>
      <c r="K121" s="103">
        <f t="shared" si="14"/>
        <v>597.40599999999995</v>
      </c>
      <c r="L121" s="103" t="str">
        <f t="shared" si="14"/>
        <v/>
      </c>
      <c r="M121" s="103">
        <f t="shared" si="14"/>
        <v>4210</v>
      </c>
      <c r="N121" s="103">
        <f t="shared" si="14"/>
        <v>4475.2299999999996</v>
      </c>
      <c r="O121" s="103">
        <f t="shared" si="14"/>
        <v>968</v>
      </c>
      <c r="P121" s="103">
        <f t="shared" si="14"/>
        <v>1013.496</v>
      </c>
      <c r="Q121" s="103" t="str">
        <f t="shared" si="14"/>
        <v/>
      </c>
      <c r="R121" s="103">
        <f t="shared" si="14"/>
        <v>6891</v>
      </c>
      <c r="S121" s="103">
        <f t="shared" si="14"/>
        <v>10880.888999999999</v>
      </c>
    </row>
    <row r="122" spans="1:19" ht="15.75" thickBot="1" x14ac:dyDescent="0.3">
      <c r="A122" s="14">
        <v>2019</v>
      </c>
      <c r="B122" s="103">
        <f t="shared" ref="B122:S122" si="15">IF(B50&gt;0,B50,"")</f>
        <v>4796</v>
      </c>
      <c r="C122" s="103">
        <f t="shared" si="15"/>
        <v>1418</v>
      </c>
      <c r="D122" s="103">
        <f t="shared" si="15"/>
        <v>109</v>
      </c>
      <c r="E122" s="103">
        <f t="shared" si="15"/>
        <v>1131</v>
      </c>
      <c r="F122" s="103">
        <f t="shared" si="15"/>
        <v>1278</v>
      </c>
      <c r="G122" s="103">
        <f t="shared" si="15"/>
        <v>11810</v>
      </c>
      <c r="H122" s="103">
        <f t="shared" si="15"/>
        <v>13076.3863</v>
      </c>
      <c r="I122" s="103">
        <f t="shared" si="15"/>
        <v>944</v>
      </c>
      <c r="J122" s="103">
        <f t="shared" si="15"/>
        <v>440</v>
      </c>
      <c r="K122" s="103">
        <f t="shared" si="15"/>
        <v>465.8852</v>
      </c>
      <c r="L122" s="103" t="str">
        <f t="shared" si="15"/>
        <v/>
      </c>
      <c r="M122" s="103">
        <f t="shared" si="15"/>
        <v>1644</v>
      </c>
      <c r="N122" s="103">
        <f t="shared" si="15"/>
        <v>1740.7165199999999</v>
      </c>
      <c r="O122" s="103">
        <f t="shared" si="15"/>
        <v>999</v>
      </c>
      <c r="P122" s="103">
        <f t="shared" si="15"/>
        <v>1038.96</v>
      </c>
      <c r="Q122" s="103" t="str">
        <f t="shared" si="15"/>
        <v/>
      </c>
      <c r="R122" s="103">
        <f t="shared" si="15"/>
        <v>2976</v>
      </c>
      <c r="S122" s="103">
        <f t="shared" si="15"/>
        <v>3664.3488000000002</v>
      </c>
    </row>
    <row r="123" spans="1:19" ht="15.75" thickBot="1" x14ac:dyDescent="0.3">
      <c r="A123" s="14">
        <v>2020</v>
      </c>
      <c r="B123" s="103" t="str">
        <f>IF(B51&gt;0,B51,"")</f>
        <v/>
      </c>
      <c r="C123" s="103" t="str">
        <f>IF(C51&gt;0,C51,"")</f>
        <v/>
      </c>
      <c r="D123" s="103" t="str">
        <f t="shared" ref="D123:S124" si="16">IF(D51&gt;0,D51,"")</f>
        <v/>
      </c>
      <c r="E123" s="103">
        <f t="shared" si="16"/>
        <v>1449</v>
      </c>
      <c r="F123" s="103">
        <f t="shared" si="16"/>
        <v>1548</v>
      </c>
      <c r="G123" s="103">
        <f t="shared" si="16"/>
        <v>10809</v>
      </c>
      <c r="H123" s="103">
        <f t="shared" si="16"/>
        <v>13241.025000000001</v>
      </c>
      <c r="I123" s="103">
        <f t="shared" si="16"/>
        <v>1443</v>
      </c>
      <c r="J123" s="103">
        <f t="shared" si="16"/>
        <v>702</v>
      </c>
      <c r="K123" s="103">
        <f t="shared" si="16"/>
        <v>715.33799999999997</v>
      </c>
      <c r="L123" s="103" t="str">
        <f t="shared" si="16"/>
        <v/>
      </c>
      <c r="M123" s="103">
        <f t="shared" si="16"/>
        <v>3932</v>
      </c>
      <c r="N123" s="103">
        <f t="shared" si="16"/>
        <v>4171.8519999999999</v>
      </c>
      <c r="O123" s="103">
        <f t="shared" si="16"/>
        <v>597</v>
      </c>
      <c r="P123" s="103">
        <f t="shared" si="16"/>
        <v>613.11899999999991</v>
      </c>
      <c r="Q123" s="103" t="str">
        <f t="shared" si="16"/>
        <v/>
      </c>
      <c r="R123" s="103">
        <f t="shared" si="16"/>
        <v>4300</v>
      </c>
      <c r="S123" s="103">
        <f t="shared" si="16"/>
        <v>6897.2000000000007</v>
      </c>
    </row>
    <row r="124" spans="1:19" ht="15.75" thickBot="1" x14ac:dyDescent="0.3">
      <c r="A124" s="14">
        <v>2021</v>
      </c>
      <c r="B124" s="103" t="str">
        <f>IF(B52&gt;0,B52,"")</f>
        <v/>
      </c>
      <c r="C124" s="103" t="str">
        <f>IF(C52&gt;0,C52,"")</f>
        <v/>
      </c>
      <c r="D124" s="103" t="str">
        <f t="shared" si="16"/>
        <v/>
      </c>
      <c r="E124" s="103">
        <f t="shared" si="16"/>
        <v>1602</v>
      </c>
      <c r="F124" s="103" t="str">
        <f t="shared" si="16"/>
        <v>NA</v>
      </c>
      <c r="G124" s="103">
        <f t="shared" si="16"/>
        <v>9177</v>
      </c>
      <c r="H124" s="103" t="str">
        <f t="shared" si="16"/>
        <v>NA</v>
      </c>
      <c r="I124" s="103">
        <f t="shared" si="16"/>
        <v>732</v>
      </c>
      <c r="J124" s="103">
        <f t="shared" si="16"/>
        <v>555</v>
      </c>
      <c r="K124" s="103" t="str">
        <f t="shared" si="16"/>
        <v>NA</v>
      </c>
      <c r="L124" s="103" t="str">
        <f t="shared" si="16"/>
        <v/>
      </c>
      <c r="M124" s="103">
        <f t="shared" si="16"/>
        <v>2999</v>
      </c>
      <c r="N124" s="103" t="str">
        <f t="shared" si="16"/>
        <v>NA</v>
      </c>
      <c r="O124" s="103">
        <f t="shared" si="16"/>
        <v>1307</v>
      </c>
      <c r="P124" s="103" t="str">
        <f t="shared" si="16"/>
        <v>NA</v>
      </c>
      <c r="Q124" s="103" t="str">
        <f t="shared" si="16"/>
        <v/>
      </c>
      <c r="R124" s="103">
        <f t="shared" si="16"/>
        <v>3070</v>
      </c>
      <c r="S124" s="103" t="str">
        <f t="shared" si="16"/>
        <v>NA</v>
      </c>
    </row>
    <row r="125" spans="1:19" ht="15.75" thickBot="1" x14ac:dyDescent="0.3">
      <c r="A125" s="14" t="s">
        <v>42</v>
      </c>
      <c r="B125" s="12"/>
      <c r="C125" s="12"/>
      <c r="D125" s="12"/>
      <c r="E125" s="12">
        <v>690</v>
      </c>
      <c r="F125" s="12"/>
      <c r="G125" s="12">
        <v>9202</v>
      </c>
      <c r="H125" s="12"/>
      <c r="I125" s="15"/>
      <c r="J125" s="12"/>
      <c r="K125" s="12"/>
      <c r="L125" s="12"/>
      <c r="M125" s="12"/>
      <c r="N125" s="12"/>
      <c r="O125" s="15"/>
      <c r="P125" s="12"/>
      <c r="Q125" s="12"/>
      <c r="R125" s="12"/>
      <c r="S125" s="12"/>
    </row>
    <row r="126" spans="1:19" x14ac:dyDescent="0.25">
      <c r="A126" s="23" t="s">
        <v>103</v>
      </c>
    </row>
    <row r="127" spans="1:19" ht="17.25" x14ac:dyDescent="0.25">
      <c r="A127" s="25" t="s">
        <v>124</v>
      </c>
    </row>
    <row r="128" spans="1:19" ht="17.25" x14ac:dyDescent="0.25">
      <c r="A128" s="25" t="s">
        <v>125</v>
      </c>
    </row>
    <row r="129" spans="1:1" ht="17.25" x14ac:dyDescent="0.25">
      <c r="A129" s="25" t="s">
        <v>118</v>
      </c>
    </row>
    <row r="130" spans="1:1" ht="17.25" x14ac:dyDescent="0.25">
      <c r="A130" s="25" t="s">
        <v>119</v>
      </c>
    </row>
  </sheetData>
  <mergeCells count="22">
    <mergeCell ref="A103:A106"/>
    <mergeCell ref="B103:S103"/>
    <mergeCell ref="B104:D105"/>
    <mergeCell ref="E104:F104"/>
    <mergeCell ref="G104:H104"/>
    <mergeCell ref="I104:K105"/>
    <mergeCell ref="L104:N105"/>
    <mergeCell ref="O104:P105"/>
    <mergeCell ref="Q104:S105"/>
    <mergeCell ref="E105:F105"/>
    <mergeCell ref="G105:H105"/>
    <mergeCell ref="Q3:S4"/>
    <mergeCell ref="A2:A5"/>
    <mergeCell ref="B2:S2"/>
    <mergeCell ref="B3:D4"/>
    <mergeCell ref="E3:F3"/>
    <mergeCell ref="E4:F4"/>
    <mergeCell ref="G3:H3"/>
    <mergeCell ref="G4:H4"/>
    <mergeCell ref="I3:K4"/>
    <mergeCell ref="L3:N4"/>
    <mergeCell ref="O3:P4"/>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dimension ref="A1:BA127"/>
  <sheetViews>
    <sheetView zoomScale="85" zoomScaleNormal="85" workbookViewId="0"/>
  </sheetViews>
  <sheetFormatPr defaultColWidth="9.140625" defaultRowHeight="15" x14ac:dyDescent="0.25"/>
  <cols>
    <col min="1" max="1" width="14.7109375" style="6" customWidth="1"/>
    <col min="2" max="21" width="9.140625" style="8"/>
    <col min="22" max="22" width="9.140625" style="8" customWidth="1"/>
    <col min="23" max="23" width="9.140625" style="8"/>
    <col min="24" max="24" width="1.140625" style="8" customWidth="1"/>
    <col min="25" max="26" width="9.140625" style="8"/>
    <col min="27" max="27" width="1.140625" style="8" customWidth="1"/>
    <col min="28" max="29" width="9.140625" style="8" customWidth="1"/>
    <col min="30" max="53" width="9.140625" style="8"/>
    <col min="54" max="16384" width="9.140625" style="5"/>
  </cols>
  <sheetData>
    <row r="1" spans="1:53" ht="15.75" thickBot="1" x14ac:dyDescent="0.3">
      <c r="A1" s="82" t="s">
        <v>76</v>
      </c>
    </row>
    <row r="2" spans="1:53" ht="15.75" customHeight="1" thickBot="1" x14ac:dyDescent="0.3">
      <c r="A2" s="155" t="s">
        <v>0</v>
      </c>
      <c r="B2" s="150" t="s">
        <v>77</v>
      </c>
      <c r="C2" s="151"/>
      <c r="D2" s="151"/>
      <c r="E2" s="151"/>
      <c r="F2" s="151"/>
      <c r="G2" s="151"/>
      <c r="H2" s="151"/>
      <c r="I2" s="151"/>
      <c r="J2" s="151"/>
      <c r="K2" s="151"/>
      <c r="L2" s="151"/>
      <c r="M2" s="151"/>
      <c r="N2" s="151"/>
      <c r="O2" s="151"/>
      <c r="P2" s="151"/>
      <c r="Q2" s="151"/>
      <c r="R2" s="151"/>
      <c r="S2" s="152"/>
    </row>
    <row r="3" spans="1:53" x14ac:dyDescent="0.25">
      <c r="A3" s="156"/>
      <c r="B3" s="158" t="s">
        <v>78</v>
      </c>
      <c r="C3" s="160"/>
      <c r="D3" s="158" t="s">
        <v>80</v>
      </c>
      <c r="E3" s="160"/>
      <c r="F3" s="158" t="s">
        <v>80</v>
      </c>
      <c r="G3" s="160"/>
      <c r="H3" s="158" t="s">
        <v>81</v>
      </c>
      <c r="I3" s="160"/>
      <c r="J3" s="158" t="s">
        <v>81</v>
      </c>
      <c r="K3" s="160"/>
      <c r="L3" s="158" t="s">
        <v>83</v>
      </c>
      <c r="M3" s="160"/>
      <c r="N3" s="158" t="s">
        <v>83</v>
      </c>
      <c r="O3" s="160"/>
      <c r="P3" s="158" t="s">
        <v>84</v>
      </c>
      <c r="Q3" s="160"/>
      <c r="R3" s="158" t="s">
        <v>84</v>
      </c>
      <c r="S3" s="160"/>
    </row>
    <row r="4" spans="1:53" ht="15.75" thickBot="1" x14ac:dyDescent="0.3">
      <c r="A4" s="156"/>
      <c r="B4" s="161" t="s">
        <v>79</v>
      </c>
      <c r="C4" s="163"/>
      <c r="D4" s="164" t="s">
        <v>63</v>
      </c>
      <c r="E4" s="165"/>
      <c r="F4" s="161" t="s">
        <v>79</v>
      </c>
      <c r="G4" s="163"/>
      <c r="H4" s="161" t="s">
        <v>82</v>
      </c>
      <c r="I4" s="163"/>
      <c r="J4" s="161" t="s">
        <v>79</v>
      </c>
      <c r="K4" s="163"/>
      <c r="L4" s="161" t="s">
        <v>82</v>
      </c>
      <c r="M4" s="163"/>
      <c r="N4" s="161" t="s">
        <v>79</v>
      </c>
      <c r="O4" s="163"/>
      <c r="P4" s="161" t="s">
        <v>60</v>
      </c>
      <c r="Q4" s="163"/>
      <c r="R4" s="161" t="s">
        <v>79</v>
      </c>
      <c r="S4" s="163"/>
    </row>
    <row r="5" spans="1:53" ht="18" thickBot="1" x14ac:dyDescent="0.3">
      <c r="A5" s="157"/>
      <c r="B5" s="10" t="s">
        <v>127</v>
      </c>
      <c r="C5" s="21" t="s">
        <v>32</v>
      </c>
      <c r="D5" s="21" t="s">
        <v>14</v>
      </c>
      <c r="E5" s="41" t="s">
        <v>32</v>
      </c>
      <c r="F5" s="21" t="s">
        <v>14</v>
      </c>
      <c r="G5" s="21" t="s">
        <v>32</v>
      </c>
      <c r="H5" s="21" t="s">
        <v>14</v>
      </c>
      <c r="I5" s="21" t="s">
        <v>32</v>
      </c>
      <c r="J5" s="21" t="s">
        <v>14</v>
      </c>
      <c r="K5" s="21" t="s">
        <v>32</v>
      </c>
      <c r="L5" s="21" t="s">
        <v>14</v>
      </c>
      <c r="M5" s="21" t="s">
        <v>32</v>
      </c>
      <c r="N5" s="21" t="s">
        <v>14</v>
      </c>
      <c r="O5" s="21" t="s">
        <v>32</v>
      </c>
      <c r="P5" s="21" t="s">
        <v>14</v>
      </c>
      <c r="Q5" s="21" t="s">
        <v>32</v>
      </c>
      <c r="R5" s="21" t="s">
        <v>14</v>
      </c>
      <c r="S5" s="21" t="s">
        <v>32</v>
      </c>
    </row>
    <row r="6" spans="1:53" ht="15.75" thickBot="1" x14ac:dyDescent="0.3">
      <c r="A6" s="14">
        <v>1976</v>
      </c>
      <c r="B6" s="83"/>
      <c r="C6" s="83"/>
      <c r="D6" s="83">
        <v>1300</v>
      </c>
      <c r="E6" s="83">
        <v>1700</v>
      </c>
      <c r="F6" s="88">
        <v>2500</v>
      </c>
      <c r="G6" s="88">
        <v>4700</v>
      </c>
      <c r="H6" s="83">
        <v>600</v>
      </c>
      <c r="I6" s="83">
        <v>1300</v>
      </c>
      <c r="J6" s="83">
        <v>2500</v>
      </c>
      <c r="K6" s="83">
        <v>3100</v>
      </c>
      <c r="L6" s="83">
        <v>505</v>
      </c>
      <c r="M6" s="83">
        <v>737</v>
      </c>
      <c r="N6" s="83">
        <v>1200</v>
      </c>
      <c r="O6" s="83">
        <v>2500</v>
      </c>
      <c r="P6" s="83">
        <v>600</v>
      </c>
      <c r="Q6" s="83">
        <v>1000</v>
      </c>
      <c r="R6" s="89">
        <v>1836</v>
      </c>
      <c r="S6" s="89">
        <v>10729.337081752125</v>
      </c>
    </row>
    <row r="7" spans="1:53" ht="15.75" thickBot="1" x14ac:dyDescent="0.3">
      <c r="A7" s="14">
        <v>1977</v>
      </c>
      <c r="B7" s="83"/>
      <c r="C7" s="83"/>
      <c r="D7" s="83">
        <v>3800</v>
      </c>
      <c r="E7" s="83">
        <v>5300</v>
      </c>
      <c r="F7" s="100">
        <v>3300</v>
      </c>
      <c r="G7" s="100">
        <v>7600</v>
      </c>
      <c r="H7" s="83">
        <v>1000</v>
      </c>
      <c r="I7" s="83">
        <v>2000</v>
      </c>
      <c r="J7" s="83">
        <v>2100</v>
      </c>
      <c r="K7" s="83">
        <v>3800</v>
      </c>
      <c r="L7" s="83">
        <v>732</v>
      </c>
      <c r="M7" s="83">
        <v>1155</v>
      </c>
      <c r="N7" s="83">
        <v>3600</v>
      </c>
      <c r="O7" s="83">
        <v>5500</v>
      </c>
      <c r="P7" s="83">
        <v>800</v>
      </c>
      <c r="Q7" s="83">
        <v>1700</v>
      </c>
      <c r="R7" s="89">
        <v>5195</v>
      </c>
      <c r="S7" s="89">
        <v>16247.494974344574</v>
      </c>
    </row>
    <row r="8" spans="1:53" ht="15.75" thickBot="1" x14ac:dyDescent="0.3">
      <c r="A8" s="14">
        <v>1978</v>
      </c>
      <c r="B8" s="83"/>
      <c r="C8" s="83"/>
      <c r="D8" s="83">
        <v>2300</v>
      </c>
      <c r="E8" s="83">
        <v>2700</v>
      </c>
      <c r="F8" s="100">
        <v>4700</v>
      </c>
      <c r="G8" s="100">
        <v>6200</v>
      </c>
      <c r="H8" s="83">
        <v>1400</v>
      </c>
      <c r="I8" s="83">
        <v>2472</v>
      </c>
      <c r="J8" s="83">
        <v>1900</v>
      </c>
      <c r="K8" s="83">
        <v>2900</v>
      </c>
      <c r="L8" s="83">
        <v>1110</v>
      </c>
      <c r="M8" s="83">
        <v>1406</v>
      </c>
      <c r="N8" s="83">
        <v>2200</v>
      </c>
      <c r="O8" s="83">
        <v>3100</v>
      </c>
      <c r="P8" s="83">
        <v>1000</v>
      </c>
      <c r="Q8" s="83">
        <v>1600</v>
      </c>
      <c r="R8" s="89">
        <v>4555</v>
      </c>
      <c r="S8" s="89">
        <v>9785.764752498344</v>
      </c>
    </row>
    <row r="9" spans="1:53" ht="15.75" thickBot="1" x14ac:dyDescent="0.3">
      <c r="A9" s="14">
        <v>1979</v>
      </c>
      <c r="B9" s="83"/>
      <c r="C9" s="83"/>
      <c r="D9" s="83">
        <v>2100</v>
      </c>
      <c r="E9" s="83">
        <v>3900</v>
      </c>
      <c r="F9" s="100">
        <v>3900</v>
      </c>
      <c r="G9" s="100">
        <v>6600</v>
      </c>
      <c r="H9" s="83">
        <v>1400</v>
      </c>
      <c r="I9" s="83">
        <v>2326</v>
      </c>
      <c r="J9" s="83">
        <v>1700</v>
      </c>
      <c r="K9" s="83">
        <v>2200</v>
      </c>
      <c r="L9" s="83">
        <v>870</v>
      </c>
      <c r="M9" s="83">
        <v>1369</v>
      </c>
      <c r="N9" s="83">
        <v>3900</v>
      </c>
      <c r="O9" s="83">
        <v>4700</v>
      </c>
      <c r="P9" s="83">
        <v>400</v>
      </c>
      <c r="Q9" s="83">
        <v>1100</v>
      </c>
      <c r="R9" s="89">
        <v>9381</v>
      </c>
      <c r="S9" s="89">
        <v>11710.920191781814</v>
      </c>
    </row>
    <row r="10" spans="1:53" ht="15.75" thickBot="1" x14ac:dyDescent="0.3">
      <c r="A10" s="14">
        <v>1980</v>
      </c>
      <c r="B10" s="83"/>
      <c r="C10" s="83"/>
      <c r="D10" s="83">
        <v>964</v>
      </c>
      <c r="E10" s="83">
        <v>1500</v>
      </c>
      <c r="F10" s="83">
        <v>6700</v>
      </c>
      <c r="G10" s="83">
        <v>7600</v>
      </c>
      <c r="H10" s="83">
        <v>800</v>
      </c>
      <c r="I10" s="83">
        <v>1079</v>
      </c>
      <c r="J10" s="83">
        <v>2200</v>
      </c>
      <c r="K10" s="83">
        <v>2800</v>
      </c>
      <c r="L10" s="83">
        <v>1038</v>
      </c>
      <c r="M10" s="83">
        <v>1213</v>
      </c>
      <c r="N10" s="83">
        <v>3200</v>
      </c>
      <c r="O10" s="83">
        <v>5800</v>
      </c>
      <c r="P10" s="83">
        <v>200</v>
      </c>
      <c r="Q10" s="83">
        <v>600</v>
      </c>
      <c r="R10" s="89">
        <v>11656</v>
      </c>
      <c r="S10" s="89">
        <v>23254.782681722532</v>
      </c>
    </row>
    <row r="11" spans="1:53" ht="15.75" thickBot="1" x14ac:dyDescent="0.3">
      <c r="A11" s="14">
        <v>1981</v>
      </c>
      <c r="B11" s="83"/>
      <c r="C11" s="83"/>
      <c r="D11" s="83">
        <v>815</v>
      </c>
      <c r="E11" s="83">
        <v>1700</v>
      </c>
      <c r="F11" s="83">
        <v>5963</v>
      </c>
      <c r="G11" s="83">
        <v>7102</v>
      </c>
      <c r="H11" s="83">
        <v>1498</v>
      </c>
      <c r="I11" s="83">
        <v>2005</v>
      </c>
      <c r="J11" s="83">
        <v>3100</v>
      </c>
      <c r="K11" s="83">
        <v>4000</v>
      </c>
      <c r="L11" s="83">
        <v>988</v>
      </c>
      <c r="M11" s="83">
        <v>1329</v>
      </c>
      <c r="N11" s="83">
        <v>4250</v>
      </c>
      <c r="O11" s="83">
        <v>8200</v>
      </c>
      <c r="P11" s="88">
        <v>924</v>
      </c>
      <c r="Q11" s="88">
        <v>1006</v>
      </c>
      <c r="R11" s="89">
        <v>7577</v>
      </c>
      <c r="S11" s="89">
        <v>13889.391105452212</v>
      </c>
    </row>
    <row r="12" spans="1:53" ht="15.75" thickBot="1" x14ac:dyDescent="0.3">
      <c r="A12" s="14">
        <v>1982</v>
      </c>
      <c r="B12" s="83"/>
      <c r="C12" s="83"/>
      <c r="D12" s="83">
        <v>1126</v>
      </c>
      <c r="E12" s="83">
        <v>2700</v>
      </c>
      <c r="F12" s="83">
        <v>7107</v>
      </c>
      <c r="G12" s="83">
        <v>9651</v>
      </c>
      <c r="H12" s="83">
        <v>1553</v>
      </c>
      <c r="I12" s="83">
        <v>2125</v>
      </c>
      <c r="J12" s="83">
        <v>4500</v>
      </c>
      <c r="K12" s="83">
        <v>5800</v>
      </c>
      <c r="L12" s="83">
        <v>781</v>
      </c>
      <c r="M12" s="83">
        <v>1244</v>
      </c>
      <c r="N12" s="83">
        <v>4150</v>
      </c>
      <c r="O12" s="83">
        <v>6600</v>
      </c>
      <c r="P12" s="88">
        <v>610</v>
      </c>
      <c r="Q12" s="88">
        <v>669</v>
      </c>
      <c r="R12" s="89">
        <v>5606</v>
      </c>
      <c r="S12" s="89">
        <v>14363.430819473298</v>
      </c>
    </row>
    <row r="13" spans="1:53" ht="15.75" thickBot="1" x14ac:dyDescent="0.3">
      <c r="A13" s="14">
        <v>1983</v>
      </c>
      <c r="B13" s="83"/>
      <c r="C13" s="83"/>
      <c r="D13" s="83">
        <v>548</v>
      </c>
      <c r="E13" s="83">
        <v>1800</v>
      </c>
      <c r="F13" s="83">
        <v>3069</v>
      </c>
      <c r="G13" s="83">
        <v>5530</v>
      </c>
      <c r="H13" s="83">
        <v>1696</v>
      </c>
      <c r="I13" s="83">
        <v>2233</v>
      </c>
      <c r="J13" s="83">
        <v>2500</v>
      </c>
      <c r="K13" s="83">
        <v>3300</v>
      </c>
      <c r="L13" s="83">
        <v>1044</v>
      </c>
      <c r="M13" s="83">
        <v>1173</v>
      </c>
      <c r="N13" s="83">
        <v>2750</v>
      </c>
      <c r="O13" s="83">
        <v>4400</v>
      </c>
      <c r="P13" s="88">
        <v>800</v>
      </c>
      <c r="Q13" s="88">
        <v>850</v>
      </c>
      <c r="R13" s="89">
        <v>5482</v>
      </c>
      <c r="S13" s="89">
        <v>9604.9799410462238</v>
      </c>
    </row>
    <row r="14" spans="1:53" ht="15.75" thickBot="1" x14ac:dyDescent="0.3">
      <c r="A14" s="14">
        <v>1984</v>
      </c>
      <c r="B14" s="83"/>
      <c r="C14" s="83"/>
      <c r="D14" s="83">
        <v>618</v>
      </c>
      <c r="E14" s="83">
        <v>1000</v>
      </c>
      <c r="F14" s="83">
        <v>9128</v>
      </c>
      <c r="G14" s="83">
        <v>10447</v>
      </c>
      <c r="H14" s="83">
        <v>1430</v>
      </c>
      <c r="I14" s="83">
        <v>2005</v>
      </c>
      <c r="J14" s="83">
        <v>1900</v>
      </c>
      <c r="K14" s="83">
        <v>2600</v>
      </c>
      <c r="L14" s="83">
        <v>958</v>
      </c>
      <c r="M14" s="83">
        <v>1189</v>
      </c>
      <c r="N14" s="83">
        <v>4350</v>
      </c>
      <c r="O14" s="83">
        <v>6300</v>
      </c>
      <c r="P14" s="88">
        <v>1128</v>
      </c>
      <c r="Q14" s="88">
        <v>1130</v>
      </c>
      <c r="R14" s="89">
        <v>21058</v>
      </c>
      <c r="S14" s="89">
        <v>23516.239393364722</v>
      </c>
    </row>
    <row r="15" spans="1:53" ht="15.75" thickBot="1" x14ac:dyDescent="0.3">
      <c r="A15" s="14">
        <v>1985</v>
      </c>
      <c r="B15" s="83"/>
      <c r="C15" s="83"/>
      <c r="D15" s="83">
        <v>550</v>
      </c>
      <c r="E15" s="83">
        <v>700</v>
      </c>
      <c r="F15" s="83">
        <v>6145</v>
      </c>
      <c r="G15" s="83">
        <v>8367</v>
      </c>
      <c r="H15" s="83">
        <v>978</v>
      </c>
      <c r="I15" s="83">
        <v>1353</v>
      </c>
      <c r="J15" s="83">
        <v>1725</v>
      </c>
      <c r="K15" s="83">
        <v>2720</v>
      </c>
      <c r="L15" s="83">
        <v>677</v>
      </c>
      <c r="M15" s="83">
        <v>886</v>
      </c>
      <c r="N15" s="83">
        <v>4150</v>
      </c>
      <c r="O15" s="83">
        <v>5910</v>
      </c>
      <c r="P15" s="88">
        <v>1157</v>
      </c>
      <c r="Q15" s="88">
        <v>1159</v>
      </c>
      <c r="R15" s="89">
        <v>9537</v>
      </c>
      <c r="S15" s="89">
        <v>16262.825449155809</v>
      </c>
    </row>
    <row r="16" spans="1:53" ht="15.75" thickBot="1" x14ac:dyDescent="0.3">
      <c r="A16" s="14">
        <v>1986</v>
      </c>
      <c r="B16" s="83">
        <v>801</v>
      </c>
      <c r="C16" s="83">
        <v>801</v>
      </c>
      <c r="D16" s="83">
        <v>853</v>
      </c>
      <c r="E16" s="83">
        <v>1000</v>
      </c>
      <c r="F16" s="83">
        <v>10006</v>
      </c>
      <c r="G16" s="83">
        <v>13380</v>
      </c>
      <c r="H16" s="83">
        <v>1248</v>
      </c>
      <c r="I16" s="83">
        <v>1912</v>
      </c>
      <c r="J16" s="83">
        <v>4981</v>
      </c>
      <c r="K16" s="83">
        <v>6000</v>
      </c>
      <c r="L16" s="83">
        <v>925</v>
      </c>
      <c r="M16" s="83">
        <v>1193</v>
      </c>
      <c r="N16" s="83">
        <v>7894</v>
      </c>
      <c r="O16" s="83">
        <v>9180</v>
      </c>
      <c r="P16" s="88">
        <v>1795</v>
      </c>
      <c r="Q16" s="88">
        <v>1826</v>
      </c>
      <c r="R16" s="89">
        <v>13808</v>
      </c>
      <c r="S16" s="89">
        <v>21757.345395325403</v>
      </c>
      <c r="AT16" s="5"/>
      <c r="AU16" s="5"/>
      <c r="AV16" s="5"/>
      <c r="AW16" s="5"/>
      <c r="AX16" s="5"/>
      <c r="AY16" s="5"/>
      <c r="AZ16" s="5"/>
      <c r="BA16" s="5"/>
    </row>
    <row r="17" spans="1:53" ht="15.75" thickBot="1" x14ac:dyDescent="0.3">
      <c r="A17" s="14">
        <v>1987</v>
      </c>
      <c r="B17" s="83">
        <v>581</v>
      </c>
      <c r="C17" s="83">
        <v>581</v>
      </c>
      <c r="D17" s="83">
        <v>666</v>
      </c>
      <c r="E17" s="83">
        <v>1600</v>
      </c>
      <c r="F17" s="83">
        <v>12352</v>
      </c>
      <c r="G17" s="83">
        <v>20349</v>
      </c>
      <c r="H17" s="83">
        <v>1710</v>
      </c>
      <c r="I17" s="83">
        <v>2480</v>
      </c>
      <c r="J17" s="83">
        <v>4006</v>
      </c>
      <c r="K17" s="83">
        <v>6147</v>
      </c>
      <c r="L17" s="83">
        <v>598</v>
      </c>
      <c r="M17" s="83">
        <v>1543</v>
      </c>
      <c r="N17" s="83">
        <v>6557</v>
      </c>
      <c r="O17" s="83">
        <v>10638</v>
      </c>
      <c r="P17" s="88">
        <v>841</v>
      </c>
      <c r="Q17" s="88">
        <v>1069</v>
      </c>
      <c r="R17" s="89">
        <v>19013</v>
      </c>
      <c r="S17" s="89">
        <v>31412.948879066869</v>
      </c>
      <c r="AT17" s="5"/>
      <c r="AU17" s="5"/>
      <c r="AV17" s="5"/>
      <c r="AW17" s="5"/>
      <c r="AX17" s="5"/>
      <c r="AY17" s="5"/>
      <c r="AZ17" s="5"/>
      <c r="BA17" s="5"/>
    </row>
    <row r="18" spans="1:53" ht="15.75" thickBot="1" x14ac:dyDescent="0.3">
      <c r="A18" s="14">
        <v>1988</v>
      </c>
      <c r="B18" s="104">
        <v>651.42559999999992</v>
      </c>
      <c r="C18" s="104">
        <v>736.88959999999997</v>
      </c>
      <c r="D18" s="83">
        <v>2599</v>
      </c>
      <c r="E18" s="83">
        <v>3943</v>
      </c>
      <c r="F18" s="83">
        <v>15168</v>
      </c>
      <c r="G18" s="83">
        <v>22115</v>
      </c>
      <c r="H18" s="83">
        <v>2605</v>
      </c>
      <c r="I18" s="83">
        <v>3708</v>
      </c>
      <c r="J18" s="88">
        <v>4128</v>
      </c>
      <c r="K18" s="88">
        <v>6909</v>
      </c>
      <c r="L18" s="83">
        <v>1765</v>
      </c>
      <c r="M18" s="83">
        <v>2267</v>
      </c>
      <c r="N18" s="83">
        <v>9494</v>
      </c>
      <c r="O18" s="83">
        <v>12505</v>
      </c>
      <c r="P18" s="88">
        <v>3106</v>
      </c>
      <c r="Q18" s="88">
        <v>3208</v>
      </c>
      <c r="R18" s="89">
        <v>28158</v>
      </c>
      <c r="S18" s="89">
        <v>39538.883060451182</v>
      </c>
      <c r="AT18" s="5"/>
      <c r="AU18" s="5"/>
      <c r="AV18" s="5"/>
      <c r="AW18" s="5"/>
      <c r="AX18" s="5"/>
      <c r="AY18" s="5"/>
      <c r="AZ18" s="5"/>
      <c r="BA18" s="5"/>
    </row>
    <row r="19" spans="1:53" ht="15.75" thickBot="1" x14ac:dyDescent="0.3">
      <c r="A19" s="14">
        <v>1989</v>
      </c>
      <c r="B19" s="104">
        <v>775</v>
      </c>
      <c r="C19" s="104">
        <v>842.00000000000011</v>
      </c>
      <c r="D19" s="83">
        <v>2407</v>
      </c>
      <c r="E19" s="83">
        <v>3472</v>
      </c>
      <c r="F19" s="83">
        <v>9951</v>
      </c>
      <c r="G19" s="83">
        <v>17260</v>
      </c>
      <c r="H19" s="83">
        <v>4697</v>
      </c>
      <c r="I19" s="83">
        <v>6820</v>
      </c>
      <c r="J19" s="88">
        <v>5148</v>
      </c>
      <c r="K19" s="88">
        <v>8692</v>
      </c>
      <c r="L19" s="83">
        <v>2568</v>
      </c>
      <c r="M19" s="83">
        <v>3954</v>
      </c>
      <c r="N19" s="83">
        <v>9324</v>
      </c>
      <c r="O19" s="83">
        <v>12213</v>
      </c>
      <c r="P19" s="88">
        <v>2068</v>
      </c>
      <c r="Q19" s="88">
        <v>2390</v>
      </c>
      <c r="R19" s="89">
        <v>25677</v>
      </c>
      <c r="S19" s="89">
        <v>54902.78106149262</v>
      </c>
      <c r="AT19" s="5"/>
      <c r="AU19" s="5"/>
      <c r="AV19" s="5"/>
      <c r="AW19" s="5"/>
      <c r="AX19" s="5"/>
      <c r="AY19" s="5"/>
      <c r="AZ19" s="5"/>
      <c r="BA19" s="5"/>
    </row>
    <row r="20" spans="1:53" ht="15.75" thickBot="1" x14ac:dyDescent="0.3">
      <c r="A20" s="14">
        <v>1990</v>
      </c>
      <c r="B20" s="104">
        <v>371.952</v>
      </c>
      <c r="C20" s="104">
        <v>485.11200000000002</v>
      </c>
      <c r="D20" s="83">
        <v>1483</v>
      </c>
      <c r="E20" s="83">
        <v>1840</v>
      </c>
      <c r="F20" s="83">
        <v>13711</v>
      </c>
      <c r="G20" s="83">
        <v>16914</v>
      </c>
      <c r="H20" s="83">
        <v>3886</v>
      </c>
      <c r="I20" s="83">
        <v>5294</v>
      </c>
      <c r="J20" s="88">
        <v>4236</v>
      </c>
      <c r="K20" s="88">
        <v>6347</v>
      </c>
      <c r="L20" s="83">
        <v>1780</v>
      </c>
      <c r="M20" s="83">
        <v>2480</v>
      </c>
      <c r="N20" s="83">
        <v>10569</v>
      </c>
      <c r="O20" s="83">
        <v>13155</v>
      </c>
      <c r="P20" s="88">
        <v>1567</v>
      </c>
      <c r="Q20" s="88">
        <v>1629</v>
      </c>
      <c r="R20" s="89">
        <v>16995</v>
      </c>
      <c r="S20" s="89">
        <v>39266.045131292856</v>
      </c>
      <c r="AT20" s="5"/>
      <c r="AU20" s="5"/>
      <c r="AV20" s="5"/>
      <c r="AW20" s="5"/>
      <c r="AX20" s="5"/>
      <c r="AY20" s="5"/>
      <c r="AZ20" s="5"/>
      <c r="BA20" s="5"/>
    </row>
    <row r="21" spans="1:53" ht="15.75" thickBot="1" x14ac:dyDescent="0.3">
      <c r="A21" s="14">
        <v>1991</v>
      </c>
      <c r="B21" s="104">
        <v>888.53499999999997</v>
      </c>
      <c r="C21" s="104">
        <v>999.97500000000002</v>
      </c>
      <c r="D21" s="83">
        <v>1188</v>
      </c>
      <c r="E21" s="83">
        <v>1500</v>
      </c>
      <c r="F21" s="83">
        <v>6292</v>
      </c>
      <c r="G21" s="83">
        <v>7631</v>
      </c>
      <c r="H21" s="83">
        <v>1078</v>
      </c>
      <c r="I21" s="83">
        <v>1693</v>
      </c>
      <c r="J21" s="88">
        <v>1420</v>
      </c>
      <c r="K21" s="88">
        <v>2628</v>
      </c>
      <c r="L21" s="83">
        <v>630</v>
      </c>
      <c r="M21" s="83">
        <v>761</v>
      </c>
      <c r="N21" s="83">
        <v>4795</v>
      </c>
      <c r="O21" s="83">
        <v>6593</v>
      </c>
      <c r="P21" s="88">
        <v>1289</v>
      </c>
      <c r="Q21" s="88">
        <v>1489</v>
      </c>
      <c r="R21" s="89">
        <v>14392</v>
      </c>
      <c r="S21" s="89">
        <v>32835.838628600606</v>
      </c>
      <c r="AT21" s="5"/>
      <c r="AU21" s="5"/>
      <c r="AV21" s="5"/>
      <c r="AW21" s="5"/>
      <c r="AX21" s="5"/>
      <c r="AY21" s="5"/>
      <c r="AZ21" s="5"/>
      <c r="BA21" s="5"/>
    </row>
    <row r="22" spans="1:53" ht="15.75" thickBot="1" x14ac:dyDescent="0.3">
      <c r="A22" s="14">
        <v>1992</v>
      </c>
      <c r="B22" s="104">
        <v>633.84861619440198</v>
      </c>
      <c r="C22" s="104">
        <v>729.84861619440198</v>
      </c>
      <c r="D22" s="83">
        <v>1009</v>
      </c>
      <c r="E22" s="83">
        <v>1271</v>
      </c>
      <c r="F22" s="83">
        <v>6342</v>
      </c>
      <c r="G22" s="83">
        <v>7750</v>
      </c>
      <c r="H22" s="83">
        <v>1018</v>
      </c>
      <c r="I22" s="83">
        <v>1443</v>
      </c>
      <c r="J22" s="88">
        <v>4003</v>
      </c>
      <c r="K22" s="88">
        <v>5139</v>
      </c>
      <c r="L22" s="83">
        <v>375</v>
      </c>
      <c r="M22" s="83">
        <v>505</v>
      </c>
      <c r="N22" s="83">
        <v>4911</v>
      </c>
      <c r="O22" s="83">
        <v>6880</v>
      </c>
      <c r="P22" s="88">
        <v>1813</v>
      </c>
      <c r="Q22" s="88">
        <v>1851</v>
      </c>
      <c r="R22" s="89">
        <v>16592</v>
      </c>
      <c r="S22" s="89">
        <v>32841.003769528048</v>
      </c>
      <c r="AT22" s="5"/>
      <c r="AU22" s="5"/>
      <c r="AV22" s="5"/>
      <c r="AW22" s="5"/>
      <c r="AX22" s="5"/>
      <c r="AY22" s="5"/>
      <c r="AZ22" s="5"/>
      <c r="BA22" s="5"/>
    </row>
    <row r="23" spans="1:53" ht="15.75" thickBot="1" x14ac:dyDescent="0.3">
      <c r="A23" s="14">
        <v>1993</v>
      </c>
      <c r="B23" s="104">
        <v>770.38690476190504</v>
      </c>
      <c r="C23" s="104">
        <v>887.38690476190504</v>
      </c>
      <c r="D23" s="83">
        <v>1292</v>
      </c>
      <c r="E23" s="83">
        <v>1531</v>
      </c>
      <c r="F23" s="83">
        <v>5254</v>
      </c>
      <c r="G23" s="83">
        <v>5735</v>
      </c>
      <c r="H23" s="83">
        <v>1411</v>
      </c>
      <c r="I23" s="83">
        <v>2065</v>
      </c>
      <c r="J23" s="88">
        <v>2280</v>
      </c>
      <c r="K23" s="88">
        <v>2951</v>
      </c>
      <c r="L23" s="83">
        <v>713</v>
      </c>
      <c r="M23" s="83">
        <v>788</v>
      </c>
      <c r="N23" s="83">
        <v>3463</v>
      </c>
      <c r="O23" s="83">
        <v>5667</v>
      </c>
      <c r="P23" s="88">
        <v>1254</v>
      </c>
      <c r="Q23" s="88">
        <v>1399</v>
      </c>
      <c r="R23" s="89">
        <v>13349</v>
      </c>
      <c r="S23" s="89">
        <v>31572.908963045142</v>
      </c>
      <c r="AT23" s="5"/>
      <c r="AU23" s="5"/>
      <c r="AV23" s="5"/>
      <c r="AW23" s="5"/>
      <c r="AX23" s="5"/>
      <c r="AY23" s="5"/>
      <c r="AZ23" s="5"/>
      <c r="BA23" s="5"/>
    </row>
    <row r="24" spans="1:53" ht="15.75" thickBot="1" x14ac:dyDescent="0.3">
      <c r="A24" s="14">
        <v>1994</v>
      </c>
      <c r="B24" s="104">
        <v>332.00000000000017</v>
      </c>
      <c r="C24" s="104">
        <v>425.00000000000017</v>
      </c>
      <c r="D24" s="83">
        <v>974</v>
      </c>
      <c r="E24" s="83">
        <v>1187</v>
      </c>
      <c r="F24" s="83">
        <v>4932</v>
      </c>
      <c r="G24" s="83">
        <v>5692</v>
      </c>
      <c r="H24" s="83">
        <v>1699</v>
      </c>
      <c r="I24" s="83">
        <v>2372</v>
      </c>
      <c r="J24" s="88">
        <v>3967</v>
      </c>
      <c r="K24" s="88">
        <v>4322</v>
      </c>
      <c r="L24" s="83">
        <v>705</v>
      </c>
      <c r="M24" s="83">
        <v>727</v>
      </c>
      <c r="N24" s="83">
        <v>4233</v>
      </c>
      <c r="O24" s="83">
        <v>6854</v>
      </c>
      <c r="P24" s="88">
        <v>1403</v>
      </c>
      <c r="Q24" s="88">
        <v>1479</v>
      </c>
      <c r="R24" s="89">
        <v>14320</v>
      </c>
      <c r="S24" s="89">
        <v>30075.302744456603</v>
      </c>
      <c r="AT24" s="5"/>
      <c r="AU24" s="5"/>
      <c r="AV24" s="5"/>
      <c r="AW24" s="5"/>
      <c r="AX24" s="5"/>
      <c r="AY24" s="5"/>
      <c r="AZ24" s="5"/>
      <c r="BA24" s="5"/>
    </row>
    <row r="25" spans="1:53" ht="15.75" thickBot="1" x14ac:dyDescent="0.3">
      <c r="A25" s="14">
        <v>1995</v>
      </c>
      <c r="B25" s="104">
        <v>739.36170212765796</v>
      </c>
      <c r="C25" s="104">
        <v>880.36170212765796</v>
      </c>
      <c r="D25" s="83">
        <v>1333</v>
      </c>
      <c r="E25" s="83">
        <v>1731</v>
      </c>
      <c r="F25" s="83">
        <v>5532</v>
      </c>
      <c r="G25" s="83">
        <v>6716</v>
      </c>
      <c r="H25" s="83">
        <v>1132</v>
      </c>
      <c r="I25" s="83">
        <v>1686</v>
      </c>
      <c r="J25" s="88">
        <v>2202</v>
      </c>
      <c r="K25" s="88">
        <v>2912</v>
      </c>
      <c r="L25" s="83">
        <v>625</v>
      </c>
      <c r="M25" s="83">
        <v>662</v>
      </c>
      <c r="N25" s="83">
        <v>3127</v>
      </c>
      <c r="O25" s="83">
        <v>5101</v>
      </c>
      <c r="P25" s="88">
        <v>2070</v>
      </c>
      <c r="Q25" s="88">
        <v>2156</v>
      </c>
      <c r="R25" s="89">
        <v>12727</v>
      </c>
      <c r="S25" s="89">
        <v>31249.807312808036</v>
      </c>
      <c r="AT25" s="5"/>
      <c r="AU25" s="5"/>
      <c r="AV25" s="5"/>
      <c r="AW25" s="5"/>
      <c r="AX25" s="5"/>
      <c r="AY25" s="5"/>
      <c r="AZ25" s="5"/>
      <c r="BA25" s="5"/>
    </row>
    <row r="26" spans="1:53" ht="15.75" thickBot="1" x14ac:dyDescent="0.3">
      <c r="A26" s="14">
        <v>1996</v>
      </c>
      <c r="B26" s="104">
        <v>1227</v>
      </c>
      <c r="C26" s="104">
        <v>1264</v>
      </c>
      <c r="D26" s="83">
        <v>1170</v>
      </c>
      <c r="E26" s="83">
        <v>1388</v>
      </c>
      <c r="F26" s="83">
        <v>7316</v>
      </c>
      <c r="G26" s="83">
        <v>9293</v>
      </c>
      <c r="H26" s="83">
        <v>1371</v>
      </c>
      <c r="I26" s="83">
        <v>2083</v>
      </c>
      <c r="J26" s="88">
        <v>3022</v>
      </c>
      <c r="K26" s="88">
        <v>4061</v>
      </c>
      <c r="L26" s="83">
        <v>776</v>
      </c>
      <c r="M26" s="83">
        <v>891</v>
      </c>
      <c r="N26" s="83">
        <v>4218</v>
      </c>
      <c r="O26" s="83">
        <v>5927</v>
      </c>
      <c r="P26" s="88">
        <v>4462</v>
      </c>
      <c r="Q26" s="88">
        <v>4745</v>
      </c>
      <c r="R26" s="89">
        <v>20227</v>
      </c>
      <c r="S26" s="89">
        <v>33532.537403419599</v>
      </c>
      <c r="AT26" s="5"/>
      <c r="AU26" s="5"/>
      <c r="AV26" s="5"/>
      <c r="AW26" s="5"/>
      <c r="AX26" s="5"/>
      <c r="AY26" s="5"/>
      <c r="AZ26" s="5"/>
      <c r="BA26" s="5"/>
    </row>
    <row r="27" spans="1:53" ht="15.75" thickBot="1" x14ac:dyDescent="0.3">
      <c r="A27" s="14">
        <v>1997</v>
      </c>
      <c r="B27" s="104">
        <v>768</v>
      </c>
      <c r="C27" s="104">
        <v>891</v>
      </c>
      <c r="D27" s="83">
        <v>890</v>
      </c>
      <c r="E27" s="83">
        <v>1177</v>
      </c>
      <c r="F27" s="83">
        <v>5405</v>
      </c>
      <c r="G27" s="83">
        <v>6047</v>
      </c>
      <c r="H27" s="83">
        <v>1826</v>
      </c>
      <c r="I27" s="83">
        <v>2582</v>
      </c>
      <c r="J27" s="88">
        <v>1773</v>
      </c>
      <c r="K27" s="88">
        <v>3034</v>
      </c>
      <c r="L27" s="83">
        <v>540</v>
      </c>
      <c r="M27" s="83">
        <v>693</v>
      </c>
      <c r="N27" s="88">
        <v>2872</v>
      </c>
      <c r="O27" s="83">
        <v>4945</v>
      </c>
      <c r="P27" s="88">
        <v>4460</v>
      </c>
      <c r="Q27" s="88">
        <v>4844</v>
      </c>
      <c r="R27" s="89">
        <v>18168</v>
      </c>
      <c r="S27" s="89">
        <v>30336.209581405707</v>
      </c>
      <c r="AT27" s="5"/>
      <c r="AU27" s="5"/>
      <c r="AV27" s="5"/>
      <c r="AW27" s="5"/>
      <c r="AX27" s="5"/>
      <c r="AY27" s="5"/>
      <c r="AZ27" s="5"/>
      <c r="BA27" s="5"/>
    </row>
    <row r="28" spans="1:53" ht="15.75" thickBot="1" x14ac:dyDescent="0.3">
      <c r="A28" s="14">
        <v>1998</v>
      </c>
      <c r="B28" s="104">
        <v>1582</v>
      </c>
      <c r="C28" s="104">
        <v>1683</v>
      </c>
      <c r="D28" s="83">
        <v>1599</v>
      </c>
      <c r="E28" s="83">
        <v>1829</v>
      </c>
      <c r="F28" s="83">
        <v>6752</v>
      </c>
      <c r="G28" s="83">
        <v>7940</v>
      </c>
      <c r="H28" s="83">
        <v>1287</v>
      </c>
      <c r="I28" s="83">
        <v>1880</v>
      </c>
      <c r="J28" s="88">
        <v>4257</v>
      </c>
      <c r="K28" s="88">
        <v>5388</v>
      </c>
      <c r="L28" s="83">
        <v>492</v>
      </c>
      <c r="M28" s="83">
        <v>537</v>
      </c>
      <c r="N28" s="88">
        <v>3875</v>
      </c>
      <c r="O28" s="83">
        <v>5173</v>
      </c>
      <c r="P28" s="88">
        <v>2388</v>
      </c>
      <c r="Q28" s="88">
        <v>2679</v>
      </c>
      <c r="R28" s="89">
        <v>12529</v>
      </c>
      <c r="S28" s="89">
        <v>19777.25905947962</v>
      </c>
      <c r="AT28" s="5"/>
      <c r="AU28" s="5"/>
      <c r="AV28" s="5"/>
      <c r="AW28" s="5"/>
      <c r="AX28" s="5"/>
      <c r="AY28" s="5"/>
      <c r="AZ28" s="5"/>
      <c r="BA28" s="5"/>
    </row>
    <row r="29" spans="1:53" ht="15.75" thickBot="1" x14ac:dyDescent="0.3">
      <c r="A29" s="14">
        <v>1999</v>
      </c>
      <c r="B29" s="104">
        <v>1472</v>
      </c>
      <c r="C29" s="104">
        <v>1655</v>
      </c>
      <c r="D29" s="83">
        <v>713</v>
      </c>
      <c r="E29" s="83">
        <v>818</v>
      </c>
      <c r="F29" s="83">
        <v>3334</v>
      </c>
      <c r="G29" s="83">
        <v>4758</v>
      </c>
      <c r="H29" s="83">
        <v>928</v>
      </c>
      <c r="I29" s="83">
        <v>1081</v>
      </c>
      <c r="J29" s="88">
        <v>1924</v>
      </c>
      <c r="K29" s="88">
        <v>2941</v>
      </c>
      <c r="L29" s="83">
        <v>373</v>
      </c>
      <c r="M29" s="83">
        <v>426</v>
      </c>
      <c r="N29" s="88">
        <v>1929</v>
      </c>
      <c r="O29" s="83">
        <v>3105</v>
      </c>
      <c r="P29" s="88">
        <v>1285</v>
      </c>
      <c r="Q29" s="88">
        <v>1551</v>
      </c>
      <c r="R29" s="89">
        <v>10363</v>
      </c>
      <c r="S29" s="89">
        <v>12498.450312552921</v>
      </c>
      <c r="AT29" s="5"/>
      <c r="AU29" s="5"/>
      <c r="AV29" s="5"/>
      <c r="AW29" s="5"/>
      <c r="AX29" s="5"/>
      <c r="AY29" s="5"/>
      <c r="AZ29" s="5"/>
      <c r="BA29" s="5"/>
    </row>
    <row r="30" spans="1:53" ht="15.75" thickBot="1" x14ac:dyDescent="0.3">
      <c r="A30" s="14">
        <v>2000</v>
      </c>
      <c r="B30" s="104">
        <v>550</v>
      </c>
      <c r="C30" s="104">
        <v>663</v>
      </c>
      <c r="D30" s="83">
        <v>989</v>
      </c>
      <c r="E30" s="83">
        <v>1149</v>
      </c>
      <c r="F30" s="83">
        <v>3730</v>
      </c>
      <c r="G30" s="83">
        <v>4794</v>
      </c>
      <c r="H30" s="83">
        <v>492</v>
      </c>
      <c r="I30" s="83">
        <v>529</v>
      </c>
      <c r="J30" s="88">
        <v>1749</v>
      </c>
      <c r="K30" s="88">
        <v>2632</v>
      </c>
      <c r="L30" s="83">
        <v>248</v>
      </c>
      <c r="M30" s="83">
        <v>250</v>
      </c>
      <c r="N30" s="88">
        <v>3410</v>
      </c>
      <c r="O30" s="83">
        <v>4147</v>
      </c>
      <c r="P30" s="88">
        <v>3135</v>
      </c>
      <c r="Q30" s="88">
        <v>3417</v>
      </c>
      <c r="R30" s="89">
        <v>9385</v>
      </c>
      <c r="S30" s="89">
        <v>15650.965620476149</v>
      </c>
    </row>
    <row r="31" spans="1:53" ht="15.75" thickBot="1" x14ac:dyDescent="0.3">
      <c r="A31" s="14">
        <v>2001</v>
      </c>
      <c r="B31" s="104">
        <v>768</v>
      </c>
      <c r="C31" s="104">
        <v>939</v>
      </c>
      <c r="D31" s="83">
        <v>1225</v>
      </c>
      <c r="E31" s="83">
        <v>1399</v>
      </c>
      <c r="F31" s="83">
        <v>5136</v>
      </c>
      <c r="G31" s="83">
        <v>7545</v>
      </c>
      <c r="H31" s="83">
        <v>1159</v>
      </c>
      <c r="I31" s="83">
        <v>1231</v>
      </c>
      <c r="J31" s="88">
        <v>2560</v>
      </c>
      <c r="K31" s="88">
        <v>4026</v>
      </c>
      <c r="L31" s="83">
        <v>548</v>
      </c>
      <c r="M31" s="83">
        <v>565</v>
      </c>
      <c r="N31" s="88">
        <v>2872</v>
      </c>
      <c r="O31" s="83">
        <v>4775</v>
      </c>
      <c r="P31" s="88">
        <v>2860</v>
      </c>
      <c r="Q31" s="88">
        <v>3326</v>
      </c>
      <c r="R31" s="89">
        <v>9492</v>
      </c>
      <c r="S31" s="89">
        <v>19105.992059042706</v>
      </c>
    </row>
    <row r="32" spans="1:53" ht="15.75" thickBot="1" x14ac:dyDescent="0.3">
      <c r="A32" s="14">
        <v>2002</v>
      </c>
      <c r="B32" s="104">
        <v>443</v>
      </c>
      <c r="C32" s="104">
        <v>674</v>
      </c>
      <c r="D32" s="83">
        <v>1002</v>
      </c>
      <c r="E32" s="83">
        <v>1100</v>
      </c>
      <c r="F32" s="83">
        <v>6067</v>
      </c>
      <c r="G32" s="83">
        <v>9512</v>
      </c>
      <c r="H32" s="83">
        <v>2464</v>
      </c>
      <c r="I32" s="83">
        <v>3375</v>
      </c>
      <c r="J32" s="101">
        <v>4415</v>
      </c>
      <c r="K32" s="101">
        <v>5634</v>
      </c>
      <c r="L32" s="83">
        <v>738</v>
      </c>
      <c r="M32" s="83">
        <v>755</v>
      </c>
      <c r="N32" s="101">
        <v>2419</v>
      </c>
      <c r="O32" s="83">
        <v>5571</v>
      </c>
      <c r="P32" s="101">
        <v>2598</v>
      </c>
      <c r="Q32" s="101">
        <v>3217</v>
      </c>
      <c r="R32" s="102">
        <v>11841</v>
      </c>
      <c r="S32" s="102">
        <v>15742.246536964411</v>
      </c>
    </row>
    <row r="33" spans="1:19" ht="15.75" thickBot="1" x14ac:dyDescent="0.3">
      <c r="A33" s="14">
        <v>2003</v>
      </c>
      <c r="B33" s="104">
        <v>852</v>
      </c>
      <c r="C33" s="104">
        <v>1080</v>
      </c>
      <c r="D33" s="83">
        <v>1219</v>
      </c>
      <c r="E33" s="83">
        <v>1308</v>
      </c>
      <c r="F33" s="83">
        <v>7398</v>
      </c>
      <c r="G33" s="83">
        <v>9469</v>
      </c>
      <c r="H33" s="83">
        <v>1228</v>
      </c>
      <c r="I33" s="83">
        <v>1646</v>
      </c>
      <c r="J33" s="88">
        <v>1649</v>
      </c>
      <c r="K33" s="88">
        <v>2313.3398546820363</v>
      </c>
      <c r="L33" s="83">
        <v>189</v>
      </c>
      <c r="M33" s="83">
        <v>195</v>
      </c>
      <c r="N33" s="88">
        <v>4886</v>
      </c>
      <c r="O33" s="83">
        <v>6611</v>
      </c>
      <c r="P33" s="88">
        <v>1904</v>
      </c>
      <c r="Q33" s="88">
        <v>2103</v>
      </c>
      <c r="R33" s="89">
        <v>19871</v>
      </c>
      <c r="S33" s="89">
        <v>22068.627115037511</v>
      </c>
    </row>
    <row r="34" spans="1:19" ht="15.75" thickBot="1" x14ac:dyDescent="0.3">
      <c r="A34" s="14">
        <v>2004</v>
      </c>
      <c r="B34" s="104">
        <v>841</v>
      </c>
      <c r="C34" s="104">
        <v>1052</v>
      </c>
      <c r="D34" s="83">
        <v>1093</v>
      </c>
      <c r="E34" s="83">
        <v>1259</v>
      </c>
      <c r="F34" s="83">
        <v>3831</v>
      </c>
      <c r="G34" s="83">
        <v>6133</v>
      </c>
      <c r="H34" s="83">
        <v>1786</v>
      </c>
      <c r="I34" s="83">
        <v>2239</v>
      </c>
      <c r="J34" s="88">
        <v>3282</v>
      </c>
      <c r="K34" s="88">
        <v>4455.0543735224583</v>
      </c>
      <c r="L34" s="83">
        <v>604</v>
      </c>
      <c r="M34" s="83">
        <v>619</v>
      </c>
      <c r="N34" s="88">
        <v>4978</v>
      </c>
      <c r="O34" s="88">
        <v>6864</v>
      </c>
      <c r="P34" s="88">
        <v>5034</v>
      </c>
      <c r="Q34" s="88">
        <v>5330</v>
      </c>
      <c r="R34" s="89">
        <v>31773</v>
      </c>
      <c r="S34" s="89">
        <v>41585.996725053366</v>
      </c>
    </row>
    <row r="35" spans="1:19" ht="15.75" thickBot="1" x14ac:dyDescent="0.3">
      <c r="A35" s="14">
        <v>2005</v>
      </c>
      <c r="B35" s="104">
        <v>203</v>
      </c>
      <c r="C35" s="104">
        <v>273</v>
      </c>
      <c r="D35" s="83">
        <v>876</v>
      </c>
      <c r="E35" s="83">
        <v>1033</v>
      </c>
      <c r="F35" s="83">
        <v>6406</v>
      </c>
      <c r="G35" s="83">
        <v>8319</v>
      </c>
      <c r="H35" s="83">
        <v>1193</v>
      </c>
      <c r="I35" s="83">
        <v>1389</v>
      </c>
      <c r="J35" s="88">
        <v>4180</v>
      </c>
      <c r="K35" s="88">
        <v>5323</v>
      </c>
      <c r="L35" s="83">
        <v>298</v>
      </c>
      <c r="M35" s="83">
        <v>306</v>
      </c>
      <c r="N35" s="88">
        <v>4401</v>
      </c>
      <c r="O35" s="88">
        <v>6755</v>
      </c>
      <c r="P35" s="88">
        <v>2129</v>
      </c>
      <c r="Q35" s="88">
        <v>2682</v>
      </c>
      <c r="R35" s="89">
        <v>19695</v>
      </c>
      <c r="S35" s="89">
        <v>22353.214599531992</v>
      </c>
    </row>
    <row r="36" spans="1:19" ht="15.75" thickBot="1" x14ac:dyDescent="0.3">
      <c r="A36" s="14">
        <v>2006</v>
      </c>
      <c r="B36" s="104">
        <v>845</v>
      </c>
      <c r="C36" s="104">
        <v>895</v>
      </c>
      <c r="D36" s="83">
        <v>553</v>
      </c>
      <c r="E36" s="83">
        <v>604</v>
      </c>
      <c r="F36" s="83">
        <v>5642</v>
      </c>
      <c r="G36" s="83">
        <v>7656</v>
      </c>
      <c r="H36" s="83">
        <v>904</v>
      </c>
      <c r="I36" s="83">
        <v>1061</v>
      </c>
      <c r="J36" s="88">
        <v>1535</v>
      </c>
      <c r="K36" s="88">
        <v>2336</v>
      </c>
      <c r="L36" s="83">
        <v>330</v>
      </c>
      <c r="M36" s="83">
        <v>336</v>
      </c>
      <c r="N36" s="88">
        <v>2931</v>
      </c>
      <c r="O36" s="88">
        <v>4258</v>
      </c>
      <c r="P36" s="88">
        <v>2481</v>
      </c>
      <c r="Q36" s="88">
        <v>2863</v>
      </c>
      <c r="R36" s="89">
        <v>17428</v>
      </c>
      <c r="S36" s="89">
        <v>22376.58688855977</v>
      </c>
    </row>
    <row r="37" spans="1:19" ht="15.75" thickBot="1" x14ac:dyDescent="0.3">
      <c r="A37" s="14">
        <v>2007</v>
      </c>
      <c r="B37" s="104">
        <v>462</v>
      </c>
      <c r="C37" s="104">
        <v>567</v>
      </c>
      <c r="D37" s="83">
        <v>502</v>
      </c>
      <c r="E37" s="83">
        <v>568</v>
      </c>
      <c r="F37" s="83">
        <v>3066</v>
      </c>
      <c r="G37" s="83">
        <v>4137</v>
      </c>
      <c r="H37" s="83">
        <v>810</v>
      </c>
      <c r="I37" s="83">
        <v>1023</v>
      </c>
      <c r="J37" s="88">
        <v>1556</v>
      </c>
      <c r="K37" s="88">
        <v>2427</v>
      </c>
      <c r="L37" s="83">
        <v>352</v>
      </c>
      <c r="M37" s="83">
        <v>358</v>
      </c>
      <c r="N37" s="88">
        <v>768</v>
      </c>
      <c r="O37" s="88">
        <v>1614</v>
      </c>
      <c r="P37" s="88">
        <v>651</v>
      </c>
      <c r="Q37" s="88">
        <v>915</v>
      </c>
      <c r="R37" s="89">
        <v>13117</v>
      </c>
      <c r="S37" s="89">
        <v>17585.647883001071</v>
      </c>
    </row>
    <row r="38" spans="1:19" ht="15.75" thickBot="1" x14ac:dyDescent="0.3">
      <c r="A38" s="14">
        <v>2008</v>
      </c>
      <c r="B38" s="104">
        <v>431</v>
      </c>
      <c r="C38" s="104">
        <v>478</v>
      </c>
      <c r="D38" s="83">
        <v>949</v>
      </c>
      <c r="E38" s="83">
        <v>1081</v>
      </c>
      <c r="F38" s="83">
        <v>3612</v>
      </c>
      <c r="G38" s="83">
        <v>5250</v>
      </c>
      <c r="H38" s="88">
        <v>671</v>
      </c>
      <c r="I38" s="88">
        <v>703</v>
      </c>
      <c r="J38" s="88">
        <v>2999</v>
      </c>
      <c r="K38" s="88">
        <v>3911</v>
      </c>
      <c r="L38" s="83">
        <v>305</v>
      </c>
      <c r="M38" s="83">
        <v>305</v>
      </c>
      <c r="N38" s="88">
        <v>2971</v>
      </c>
      <c r="O38" s="88">
        <v>4199</v>
      </c>
      <c r="P38" s="88">
        <v>995</v>
      </c>
      <c r="Q38" s="88">
        <v>997</v>
      </c>
      <c r="R38" s="89">
        <v>15391</v>
      </c>
      <c r="S38" s="89">
        <v>18505.646071351915</v>
      </c>
    </row>
    <row r="39" spans="1:19" ht="15.75" thickBot="1" x14ac:dyDescent="0.3">
      <c r="A39" s="14">
        <v>2009</v>
      </c>
      <c r="B39" s="104">
        <v>66.377717393390796</v>
      </c>
      <c r="C39" s="104">
        <v>321.37771739339081</v>
      </c>
      <c r="D39" s="88">
        <v>646</v>
      </c>
      <c r="E39" s="88">
        <v>772</v>
      </c>
      <c r="F39" s="83">
        <v>3130</v>
      </c>
      <c r="G39" s="83">
        <v>5874</v>
      </c>
      <c r="H39" s="88">
        <v>880</v>
      </c>
      <c r="I39" s="88">
        <v>913</v>
      </c>
      <c r="J39" s="88">
        <v>2081</v>
      </c>
      <c r="K39" s="88">
        <v>2747</v>
      </c>
      <c r="L39" s="88">
        <v>495</v>
      </c>
      <c r="M39" s="88">
        <v>501</v>
      </c>
      <c r="N39" s="88">
        <v>4010</v>
      </c>
      <c r="O39" s="88">
        <v>5997</v>
      </c>
      <c r="P39" s="88">
        <v>1132</v>
      </c>
      <c r="Q39" s="88">
        <v>1150</v>
      </c>
      <c r="R39" s="89">
        <v>9290</v>
      </c>
      <c r="S39" s="89">
        <v>13740.505621110047</v>
      </c>
    </row>
    <row r="40" spans="1:19" ht="15.75" thickBot="1" x14ac:dyDescent="0.3">
      <c r="A40" s="31">
        <v>2010</v>
      </c>
      <c r="B40" s="128">
        <v>319</v>
      </c>
      <c r="C40" s="128">
        <v>773</v>
      </c>
      <c r="D40" s="88">
        <v>815</v>
      </c>
      <c r="E40" s="88">
        <v>941</v>
      </c>
      <c r="F40" s="103">
        <v>4635</v>
      </c>
      <c r="G40" s="103">
        <v>6985</v>
      </c>
      <c r="H40" s="88">
        <v>828</v>
      </c>
      <c r="I40" s="88">
        <v>852</v>
      </c>
      <c r="J40" s="88">
        <v>2599</v>
      </c>
      <c r="K40" s="88">
        <v>3204</v>
      </c>
      <c r="L40" s="88">
        <v>259</v>
      </c>
      <c r="M40" s="88">
        <v>262.13939393939393</v>
      </c>
      <c r="N40" s="88">
        <v>3861</v>
      </c>
      <c r="O40" s="88">
        <v>5930</v>
      </c>
      <c r="P40" s="88">
        <v>3495</v>
      </c>
      <c r="Q40" s="88">
        <v>3495</v>
      </c>
      <c r="R40" s="89">
        <v>18158</v>
      </c>
      <c r="S40" s="89">
        <v>25368.703465786075</v>
      </c>
    </row>
    <row r="41" spans="1:19" ht="15.75" thickBot="1" x14ac:dyDescent="0.3">
      <c r="A41" s="14">
        <v>2011</v>
      </c>
      <c r="B41" s="104">
        <v>1275.0000000000002</v>
      </c>
      <c r="C41" s="104">
        <v>1499.0000000000002</v>
      </c>
      <c r="D41" s="88">
        <v>587</v>
      </c>
      <c r="E41" s="88">
        <v>823</v>
      </c>
      <c r="F41" s="83">
        <v>3963</v>
      </c>
      <c r="G41" s="83">
        <v>6765</v>
      </c>
      <c r="H41" s="88">
        <v>827</v>
      </c>
      <c r="I41" s="88">
        <v>885</v>
      </c>
      <c r="J41" s="88">
        <v>1293</v>
      </c>
      <c r="K41" s="88">
        <v>2163</v>
      </c>
      <c r="L41" s="88">
        <v>373</v>
      </c>
      <c r="M41" s="88">
        <v>377.5212121212121</v>
      </c>
      <c r="N41" s="88">
        <v>3710</v>
      </c>
      <c r="O41" s="88">
        <v>6506</v>
      </c>
      <c r="P41" s="88">
        <v>2563</v>
      </c>
      <c r="Q41" s="88">
        <v>2573</v>
      </c>
      <c r="R41" s="89">
        <v>22870</v>
      </c>
      <c r="S41" s="89">
        <v>34733.196607213344</v>
      </c>
    </row>
    <row r="42" spans="1:19" ht="15.75" thickBot="1" x14ac:dyDescent="0.3">
      <c r="A42" s="14">
        <v>2012</v>
      </c>
      <c r="B42" s="104">
        <v>400.99999999999994</v>
      </c>
      <c r="C42" s="104">
        <v>620</v>
      </c>
      <c r="D42" s="88">
        <v>785</v>
      </c>
      <c r="E42" s="88">
        <v>881</v>
      </c>
      <c r="F42" s="83">
        <v>3518</v>
      </c>
      <c r="G42" s="83">
        <v>6682</v>
      </c>
      <c r="H42" s="88">
        <v>915</v>
      </c>
      <c r="I42" s="88">
        <v>1059</v>
      </c>
      <c r="J42" s="88">
        <v>1937</v>
      </c>
      <c r="K42" s="88">
        <v>3014</v>
      </c>
      <c r="L42" s="88">
        <v>760</v>
      </c>
      <c r="M42" s="88">
        <v>769.21212121212125</v>
      </c>
      <c r="N42" s="88">
        <v>3586</v>
      </c>
      <c r="O42" s="88">
        <v>6478</v>
      </c>
      <c r="P42" s="88">
        <v>878</v>
      </c>
      <c r="Q42" s="88">
        <v>1151</v>
      </c>
      <c r="R42" s="89">
        <v>14032</v>
      </c>
      <c r="S42" s="89">
        <v>23442.556519127123</v>
      </c>
    </row>
    <row r="43" spans="1:19" ht="15.75" thickBot="1" x14ac:dyDescent="0.3">
      <c r="A43" s="14">
        <v>2013</v>
      </c>
      <c r="B43" s="104">
        <v>541.41368640173471</v>
      </c>
      <c r="C43" s="104">
        <v>976.41368640173471</v>
      </c>
      <c r="D43" s="88">
        <v>968</v>
      </c>
      <c r="E43" s="88">
        <v>1123</v>
      </c>
      <c r="F43" s="88">
        <v>3901</v>
      </c>
      <c r="G43" s="88">
        <v>6877</v>
      </c>
      <c r="H43" s="88">
        <v>750</v>
      </c>
      <c r="I43" s="88">
        <v>873</v>
      </c>
      <c r="J43" s="88">
        <v>1269</v>
      </c>
      <c r="K43" s="88">
        <v>3297</v>
      </c>
      <c r="L43" s="88">
        <v>520</v>
      </c>
      <c r="M43" s="88">
        <v>526.30303030303025</v>
      </c>
      <c r="N43" s="88">
        <v>2502</v>
      </c>
      <c r="O43" s="88">
        <v>4689</v>
      </c>
      <c r="P43" s="88">
        <v>2459</v>
      </c>
      <c r="Q43" s="88">
        <v>2638</v>
      </c>
      <c r="R43" s="89">
        <v>12503</v>
      </c>
      <c r="S43" s="89">
        <v>18670.697967613723</v>
      </c>
    </row>
    <row r="44" spans="1:19" ht="15.75" thickBot="1" x14ac:dyDescent="0.3">
      <c r="A44" s="14">
        <v>2014</v>
      </c>
      <c r="B44" s="104">
        <v>1396.5</v>
      </c>
      <c r="C44" s="104">
        <v>1608.5</v>
      </c>
      <c r="D44" s="88">
        <v>625</v>
      </c>
      <c r="E44" s="88">
        <v>832</v>
      </c>
      <c r="F44" s="88">
        <v>2782</v>
      </c>
      <c r="G44" s="88">
        <v>7322</v>
      </c>
      <c r="H44" s="88">
        <v>744</v>
      </c>
      <c r="I44" s="88">
        <v>819</v>
      </c>
      <c r="J44" s="88">
        <v>1933</v>
      </c>
      <c r="K44" s="88">
        <v>2664</v>
      </c>
      <c r="L44" s="88">
        <v>377</v>
      </c>
      <c r="M44" s="88">
        <v>401.7815526146963</v>
      </c>
      <c r="N44" s="88">
        <v>3684</v>
      </c>
      <c r="O44" s="88">
        <v>5119.6307589972512</v>
      </c>
      <c r="P44" s="88">
        <v>1583</v>
      </c>
      <c r="Q44" s="88">
        <v>1659</v>
      </c>
      <c r="R44" s="89">
        <v>11893</v>
      </c>
      <c r="S44" s="89">
        <v>17366.304781298473</v>
      </c>
    </row>
    <row r="45" spans="1:19" ht="15.75" thickBot="1" x14ac:dyDescent="0.3">
      <c r="A45" s="14">
        <v>2015</v>
      </c>
      <c r="B45" s="104">
        <v>2263.7776021825107</v>
      </c>
      <c r="C45" s="104">
        <v>2707.5683630520762</v>
      </c>
      <c r="D45" s="88">
        <v>783</v>
      </c>
      <c r="E45" s="88">
        <v>995</v>
      </c>
      <c r="F45" s="88">
        <v>3440</v>
      </c>
      <c r="G45" s="88">
        <v>6676</v>
      </c>
      <c r="H45" s="88">
        <v>1070</v>
      </c>
      <c r="I45" s="88">
        <v>1096</v>
      </c>
      <c r="J45" s="88">
        <v>1795</v>
      </c>
      <c r="K45" s="88">
        <v>2439</v>
      </c>
      <c r="L45" s="88">
        <v>532</v>
      </c>
      <c r="M45" s="88">
        <v>561.47151003334943</v>
      </c>
      <c r="N45" s="88">
        <v>5313</v>
      </c>
      <c r="O45" s="88">
        <v>7483.2670943524099</v>
      </c>
      <c r="P45" s="88">
        <v>1841</v>
      </c>
      <c r="Q45" s="88">
        <v>2065</v>
      </c>
      <c r="R45" s="89">
        <v>17304</v>
      </c>
      <c r="S45" s="89">
        <v>30253.474791994195</v>
      </c>
    </row>
    <row r="46" spans="1:19" ht="15.75" thickBot="1" x14ac:dyDescent="0.3">
      <c r="A46" s="14">
        <v>2016</v>
      </c>
      <c r="B46" s="104">
        <v>586.56445534742295</v>
      </c>
      <c r="C46" s="104">
        <v>1260.5644553474228</v>
      </c>
      <c r="D46" s="88">
        <v>871</v>
      </c>
      <c r="E46" s="88">
        <v>1142</v>
      </c>
      <c r="F46" s="88">
        <v>3654</v>
      </c>
      <c r="G46" s="90">
        <v>5005</v>
      </c>
      <c r="H46" s="88">
        <v>1144</v>
      </c>
      <c r="I46" s="90">
        <v>1158</v>
      </c>
      <c r="J46" s="88">
        <v>2831</v>
      </c>
      <c r="K46" s="88">
        <v>3012</v>
      </c>
      <c r="L46" s="88">
        <v>704</v>
      </c>
      <c r="M46" s="90">
        <v>733.06632393379107</v>
      </c>
      <c r="N46" s="88">
        <v>2915</v>
      </c>
      <c r="O46" s="88">
        <v>3943.7602055265106</v>
      </c>
      <c r="P46" s="90">
        <v>926</v>
      </c>
      <c r="Q46" s="90">
        <v>1056</v>
      </c>
      <c r="R46" s="89">
        <v>11248</v>
      </c>
      <c r="S46" s="89">
        <v>15401.728607562649</v>
      </c>
    </row>
    <row r="47" spans="1:19" ht="15.75" thickBot="1" x14ac:dyDescent="0.3">
      <c r="A47" s="14">
        <v>2017</v>
      </c>
      <c r="B47" s="104">
        <v>473.61536628317845</v>
      </c>
      <c r="C47" s="104">
        <v>711.61536628317845</v>
      </c>
      <c r="D47" s="88">
        <v>1097</v>
      </c>
      <c r="E47" s="88">
        <v>1362</v>
      </c>
      <c r="F47" s="88">
        <v>3604</v>
      </c>
      <c r="G47" s="90">
        <v>7957</v>
      </c>
      <c r="H47" s="88">
        <v>1364</v>
      </c>
      <c r="I47" s="90">
        <v>1379</v>
      </c>
      <c r="J47" s="88">
        <v>1808</v>
      </c>
      <c r="K47" s="88">
        <v>2547</v>
      </c>
      <c r="L47" s="88">
        <v>825</v>
      </c>
      <c r="M47" s="90">
        <v>859.59495146942299</v>
      </c>
      <c r="N47" s="88">
        <v>2707</v>
      </c>
      <c r="O47" s="88">
        <v>4419.0620049958661</v>
      </c>
      <c r="P47" s="90">
        <v>1384</v>
      </c>
      <c r="Q47" s="90">
        <v>1391</v>
      </c>
      <c r="R47" s="89">
        <v>17145</v>
      </c>
      <c r="S47" s="89">
        <v>22885.906071529487</v>
      </c>
    </row>
    <row r="48" spans="1:19" ht="15.75" thickBot="1" x14ac:dyDescent="0.3">
      <c r="A48" s="14">
        <v>2018</v>
      </c>
      <c r="B48" s="104">
        <v>1857.1395070041567</v>
      </c>
      <c r="C48" s="104">
        <v>2103.1395070041567</v>
      </c>
      <c r="D48" s="88">
        <v>990</v>
      </c>
      <c r="E48" s="88">
        <v>1203</v>
      </c>
      <c r="F48" s="88">
        <v>3937</v>
      </c>
      <c r="G48" s="90">
        <v>6707</v>
      </c>
      <c r="H48" s="88">
        <v>793</v>
      </c>
      <c r="I48" s="90">
        <v>808</v>
      </c>
      <c r="J48" s="88">
        <v>2478</v>
      </c>
      <c r="K48" s="88">
        <v>2708</v>
      </c>
      <c r="L48" s="88">
        <v>484</v>
      </c>
      <c r="M48" s="90">
        <v>492.39417257065691</v>
      </c>
      <c r="N48" s="88">
        <v>2095</v>
      </c>
      <c r="O48" s="88">
        <v>3115.0446329445895</v>
      </c>
      <c r="P48" s="90">
        <v>493</v>
      </c>
      <c r="Q48" s="90">
        <v>526</v>
      </c>
      <c r="R48" s="89">
        <v>20730</v>
      </c>
      <c r="S48" s="89">
        <v>26862.877210194718</v>
      </c>
    </row>
    <row r="49" spans="1:19" ht="15.75" thickBot="1" x14ac:dyDescent="0.3">
      <c r="A49" s="14">
        <v>2019</v>
      </c>
      <c r="B49" s="104">
        <v>1556.5</v>
      </c>
      <c r="C49" s="104">
        <v>1837.4999999999998</v>
      </c>
      <c r="D49" s="88">
        <v>1442</v>
      </c>
      <c r="E49" s="88">
        <v>1590</v>
      </c>
      <c r="F49" s="88">
        <v>7765</v>
      </c>
      <c r="G49" s="90">
        <v>10151</v>
      </c>
      <c r="H49" s="88">
        <v>766</v>
      </c>
      <c r="I49" s="90">
        <v>777</v>
      </c>
      <c r="J49" s="88">
        <v>1552</v>
      </c>
      <c r="K49" s="88">
        <v>2586</v>
      </c>
      <c r="L49" s="88">
        <v>322</v>
      </c>
      <c r="M49" s="90">
        <v>327.1145808453989</v>
      </c>
      <c r="N49" s="88">
        <v>2504</v>
      </c>
      <c r="O49" s="88">
        <v>4319.9078278307597</v>
      </c>
      <c r="P49" s="90">
        <v>983</v>
      </c>
      <c r="Q49" s="90">
        <v>984</v>
      </c>
      <c r="R49" s="89">
        <v>14891</v>
      </c>
      <c r="S49" s="89">
        <v>19190.36133303418</v>
      </c>
    </row>
    <row r="50" spans="1:19" ht="15.75" thickBot="1" x14ac:dyDescent="0.3">
      <c r="A50" s="14">
        <v>2020</v>
      </c>
      <c r="B50" s="104">
        <v>1059.7288135593219</v>
      </c>
      <c r="C50" s="104">
        <v>1315.5182872435325</v>
      </c>
      <c r="D50" s="88">
        <v>935</v>
      </c>
      <c r="E50" s="88">
        <v>1075</v>
      </c>
      <c r="F50" s="88">
        <v>8672</v>
      </c>
      <c r="G50" s="90">
        <v>11054</v>
      </c>
      <c r="H50" s="88">
        <v>1248</v>
      </c>
      <c r="I50" s="90">
        <v>1248</v>
      </c>
      <c r="J50" s="88">
        <v>2273</v>
      </c>
      <c r="K50" s="90">
        <v>3606</v>
      </c>
      <c r="L50" s="88">
        <v>342</v>
      </c>
      <c r="M50" s="90">
        <v>379</v>
      </c>
      <c r="N50" s="88">
        <v>3459</v>
      </c>
      <c r="O50" s="90">
        <v>6076</v>
      </c>
      <c r="P50" s="90">
        <v>2828</v>
      </c>
      <c r="Q50" s="90">
        <v>2829</v>
      </c>
      <c r="R50" s="89">
        <v>20879</v>
      </c>
      <c r="S50" s="89">
        <v>26118.398122888426</v>
      </c>
    </row>
    <row r="51" spans="1:19" ht="15.75" thickBot="1" x14ac:dyDescent="0.3">
      <c r="A51" s="14">
        <v>2021</v>
      </c>
      <c r="B51" s="88"/>
      <c r="C51" s="88"/>
      <c r="D51" s="88">
        <v>748</v>
      </c>
      <c r="E51" s="88">
        <v>822</v>
      </c>
      <c r="F51" s="88">
        <v>3873</v>
      </c>
      <c r="G51" s="90">
        <v>5372</v>
      </c>
      <c r="H51" s="88">
        <v>817</v>
      </c>
      <c r="I51" s="90" t="s">
        <v>5</v>
      </c>
      <c r="J51" s="88">
        <v>2622</v>
      </c>
      <c r="K51" s="90" t="s">
        <v>5</v>
      </c>
      <c r="L51" s="88">
        <v>280</v>
      </c>
      <c r="M51" s="90" t="s">
        <v>5</v>
      </c>
      <c r="N51" s="88">
        <v>3187</v>
      </c>
      <c r="O51" s="90" t="s">
        <v>5</v>
      </c>
      <c r="P51" s="90">
        <v>2573</v>
      </c>
      <c r="Q51" s="90">
        <v>2574</v>
      </c>
      <c r="R51" s="89">
        <v>13207</v>
      </c>
      <c r="S51" s="89">
        <v>16522.824937826383</v>
      </c>
    </row>
    <row r="52" spans="1:19" ht="15.75" thickBot="1" x14ac:dyDescent="0.3">
      <c r="A52" s="14" t="s">
        <v>42</v>
      </c>
      <c r="B52" s="12"/>
      <c r="C52" s="12"/>
      <c r="D52" s="12"/>
      <c r="E52" s="12"/>
      <c r="F52" s="12">
        <v>3000</v>
      </c>
      <c r="G52" s="12"/>
      <c r="H52" s="12">
        <v>900</v>
      </c>
      <c r="I52" s="12"/>
      <c r="J52" s="12">
        <v>1200</v>
      </c>
      <c r="K52" s="12"/>
      <c r="L52" s="12">
        <v>700</v>
      </c>
      <c r="M52" s="12"/>
      <c r="N52" s="12">
        <v>2500</v>
      </c>
      <c r="O52" s="12"/>
      <c r="P52" s="12"/>
      <c r="Q52" s="12"/>
      <c r="R52" s="12">
        <v>13326</v>
      </c>
      <c r="S52" s="12"/>
    </row>
    <row r="53" spans="1:19" x14ac:dyDescent="0.25">
      <c r="A53" s="23" t="s">
        <v>103</v>
      </c>
    </row>
    <row r="54" spans="1:19" ht="17.25" x14ac:dyDescent="0.25">
      <c r="A54" s="25" t="s">
        <v>126</v>
      </c>
    </row>
    <row r="100" spans="1:53" s="19" customFormat="1" x14ac:dyDescent="0.25">
      <c r="A100" s="17"/>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row>
    <row r="102" spans="1:53" ht="15.75" thickBot="1" x14ac:dyDescent="0.3">
      <c r="A102" s="6" t="s">
        <v>76</v>
      </c>
    </row>
    <row r="103" spans="1:53" ht="15.75" customHeight="1" thickBot="1" x14ac:dyDescent="0.3">
      <c r="A103" s="172" t="s">
        <v>0</v>
      </c>
      <c r="B103" s="175" t="s">
        <v>77</v>
      </c>
      <c r="C103" s="176"/>
      <c r="D103" s="176"/>
      <c r="E103" s="176"/>
      <c r="F103" s="176"/>
      <c r="G103" s="176"/>
      <c r="H103" s="176"/>
      <c r="I103" s="176"/>
      <c r="J103" s="176"/>
      <c r="K103" s="176"/>
      <c r="L103" s="176"/>
      <c r="M103" s="176"/>
      <c r="N103" s="176"/>
      <c r="O103" s="176"/>
      <c r="P103" s="176"/>
      <c r="Q103" s="176"/>
      <c r="R103" s="176"/>
      <c r="S103" s="177"/>
    </row>
    <row r="104" spans="1:53" x14ac:dyDescent="0.25">
      <c r="A104" s="173"/>
      <c r="B104" s="178" t="s">
        <v>78</v>
      </c>
      <c r="C104" s="180"/>
      <c r="D104" s="178" t="s">
        <v>80</v>
      </c>
      <c r="E104" s="180"/>
      <c r="F104" s="178" t="s">
        <v>80</v>
      </c>
      <c r="G104" s="180"/>
      <c r="H104" s="178" t="s">
        <v>81</v>
      </c>
      <c r="I104" s="180"/>
      <c r="J104" s="178" t="s">
        <v>81</v>
      </c>
      <c r="K104" s="180"/>
      <c r="L104" s="178" t="s">
        <v>83</v>
      </c>
      <c r="M104" s="180"/>
      <c r="N104" s="178" t="s">
        <v>83</v>
      </c>
      <c r="O104" s="180"/>
      <c r="P104" s="178" t="s">
        <v>84</v>
      </c>
      <c r="Q104" s="180"/>
      <c r="R104" s="178" t="s">
        <v>84</v>
      </c>
      <c r="S104" s="180"/>
    </row>
    <row r="105" spans="1:53" ht="15.75" thickBot="1" x14ac:dyDescent="0.3">
      <c r="A105" s="173"/>
      <c r="B105" s="181" t="s">
        <v>79</v>
      </c>
      <c r="C105" s="183"/>
      <c r="D105" s="184" t="s">
        <v>63</v>
      </c>
      <c r="E105" s="185"/>
      <c r="F105" s="181" t="s">
        <v>79</v>
      </c>
      <c r="G105" s="183"/>
      <c r="H105" s="181" t="s">
        <v>82</v>
      </c>
      <c r="I105" s="183"/>
      <c r="J105" s="181" t="s">
        <v>79</v>
      </c>
      <c r="K105" s="183"/>
      <c r="L105" s="181" t="s">
        <v>82</v>
      </c>
      <c r="M105" s="183"/>
      <c r="N105" s="181" t="s">
        <v>79</v>
      </c>
      <c r="O105" s="183"/>
      <c r="P105" s="181" t="s">
        <v>60</v>
      </c>
      <c r="Q105" s="183"/>
      <c r="R105" s="181" t="s">
        <v>79</v>
      </c>
      <c r="S105" s="183"/>
    </row>
    <row r="106" spans="1:53" ht="18" thickBot="1" x14ac:dyDescent="0.3">
      <c r="A106" s="174"/>
      <c r="B106" s="125" t="s">
        <v>127</v>
      </c>
      <c r="C106" s="126" t="s">
        <v>32</v>
      </c>
      <c r="D106" s="126" t="s">
        <v>14</v>
      </c>
      <c r="E106" s="127" t="s">
        <v>32</v>
      </c>
      <c r="F106" s="126" t="s">
        <v>14</v>
      </c>
      <c r="G106" s="126" t="s">
        <v>32</v>
      </c>
      <c r="H106" s="126" t="s">
        <v>14</v>
      </c>
      <c r="I106" s="126" t="s">
        <v>32</v>
      </c>
      <c r="J106" s="126" t="s">
        <v>14</v>
      </c>
      <c r="K106" s="126" t="s">
        <v>32</v>
      </c>
      <c r="L106" s="126" t="s">
        <v>14</v>
      </c>
      <c r="M106" s="126" t="s">
        <v>32</v>
      </c>
      <c r="N106" s="126" t="s">
        <v>14</v>
      </c>
      <c r="O106" s="126" t="s">
        <v>32</v>
      </c>
      <c r="P106" s="126" t="s">
        <v>14</v>
      </c>
      <c r="Q106" s="126" t="s">
        <v>32</v>
      </c>
      <c r="R106" s="126" t="s">
        <v>14</v>
      </c>
      <c r="S106" s="126" t="s">
        <v>32</v>
      </c>
    </row>
    <row r="107" spans="1:53" ht="15.75" thickBot="1" x14ac:dyDescent="0.3">
      <c r="A107" s="51" t="s">
        <v>142</v>
      </c>
      <c r="B107" s="52" t="str">
        <f>IFERROR(AVERAGEIFS(B$2:B$82,$A$2:$A$82,"&gt;=1975",$A$2:$A$82,"&lt;=1978"),"")</f>
        <v/>
      </c>
      <c r="C107" s="52" t="str">
        <f t="shared" ref="C107:S107" si="0">IFERROR(AVERAGEIFS(C$2:C$82,$A$2:$A$82,"&gt;=1975",$A$2:$A$82,"&lt;=1978"),"")</f>
        <v/>
      </c>
      <c r="D107" s="52">
        <f t="shared" si="0"/>
        <v>2466.6666666666665</v>
      </c>
      <c r="E107" s="52">
        <f t="shared" si="0"/>
        <v>3233.3333333333335</v>
      </c>
      <c r="F107" s="52">
        <f t="shared" si="0"/>
        <v>3500</v>
      </c>
      <c r="G107" s="52">
        <f t="shared" si="0"/>
        <v>6166.666666666667</v>
      </c>
      <c r="H107" s="52">
        <f t="shared" si="0"/>
        <v>1000</v>
      </c>
      <c r="I107" s="52">
        <f t="shared" si="0"/>
        <v>1924</v>
      </c>
      <c r="J107" s="52">
        <f t="shared" si="0"/>
        <v>2166.6666666666665</v>
      </c>
      <c r="K107" s="52">
        <f t="shared" si="0"/>
        <v>3266.6666666666665</v>
      </c>
      <c r="L107" s="52">
        <f t="shared" si="0"/>
        <v>782.33333333333337</v>
      </c>
      <c r="M107" s="52">
        <f t="shared" si="0"/>
        <v>1099.3333333333333</v>
      </c>
      <c r="N107" s="52">
        <f t="shared" si="0"/>
        <v>2333.3333333333335</v>
      </c>
      <c r="O107" s="52">
        <f t="shared" si="0"/>
        <v>3700</v>
      </c>
      <c r="P107" s="52">
        <f t="shared" si="0"/>
        <v>800</v>
      </c>
      <c r="Q107" s="52">
        <f t="shared" si="0"/>
        <v>1433.3333333333333</v>
      </c>
      <c r="R107" s="52">
        <f t="shared" si="0"/>
        <v>3862</v>
      </c>
      <c r="S107" s="52">
        <f t="shared" si="0"/>
        <v>12254.198936198349</v>
      </c>
    </row>
    <row r="108" spans="1:53" ht="15.75" thickBot="1" x14ac:dyDescent="0.3">
      <c r="A108" s="51" t="s">
        <v>135</v>
      </c>
      <c r="B108" s="52" t="str">
        <f>IFERROR(AVERAGEIFS(B$2:B$82,$A$2:$A$82,"&gt;=1979",$A$2:$A$82,"&lt;=1984"),"")</f>
        <v/>
      </c>
      <c r="C108" s="52" t="str">
        <f t="shared" ref="C108:S108" si="1">IFERROR(AVERAGEIFS(C$2:C$82,$A$2:$A$82,"&gt;=1979",$A$2:$A$82,"&lt;=1984"),"")</f>
        <v/>
      </c>
      <c r="D108" s="52">
        <f t="shared" si="1"/>
        <v>1028.5</v>
      </c>
      <c r="E108" s="52">
        <f t="shared" si="1"/>
        <v>2100</v>
      </c>
      <c r="F108" s="52">
        <f t="shared" si="1"/>
        <v>5977.833333333333</v>
      </c>
      <c r="G108" s="52">
        <f t="shared" si="1"/>
        <v>7821.666666666667</v>
      </c>
      <c r="H108" s="52">
        <f t="shared" si="1"/>
        <v>1396.1666666666667</v>
      </c>
      <c r="I108" s="52">
        <f t="shared" si="1"/>
        <v>1962.1666666666667</v>
      </c>
      <c r="J108" s="52">
        <f t="shared" si="1"/>
        <v>2650</v>
      </c>
      <c r="K108" s="52">
        <f t="shared" si="1"/>
        <v>3450</v>
      </c>
      <c r="L108" s="52">
        <f t="shared" si="1"/>
        <v>946.5</v>
      </c>
      <c r="M108" s="52">
        <f t="shared" si="1"/>
        <v>1252.8333333333333</v>
      </c>
      <c r="N108" s="52">
        <f t="shared" si="1"/>
        <v>3766.6666666666665</v>
      </c>
      <c r="O108" s="52">
        <f t="shared" si="1"/>
        <v>6000</v>
      </c>
      <c r="P108" s="52">
        <f t="shared" si="1"/>
        <v>677</v>
      </c>
      <c r="Q108" s="52">
        <f t="shared" si="1"/>
        <v>892.5</v>
      </c>
      <c r="R108" s="52">
        <f t="shared" si="1"/>
        <v>10126.666666666666</v>
      </c>
      <c r="S108" s="52">
        <f t="shared" si="1"/>
        <v>16056.624022140133</v>
      </c>
    </row>
    <row r="109" spans="1:53" ht="15.75" thickBot="1" x14ac:dyDescent="0.3">
      <c r="A109" s="51" t="s">
        <v>136</v>
      </c>
      <c r="B109" s="52">
        <f>IFERROR(AVERAGEIFS(B$2:B$82,$A$2:$A$82,"&gt;=1985",$A$2:$A$82,"&lt;=1995"),"")</f>
        <v>654.45098230839642</v>
      </c>
      <c r="C109" s="52">
        <f t="shared" ref="C109:S109" si="2">IFERROR(AVERAGEIFS(C$2:C$82,$A$2:$A$82,"&gt;=1985",$A$2:$A$82,"&lt;=1995"),"")</f>
        <v>736.85738230839638</v>
      </c>
      <c r="D109" s="52">
        <f t="shared" si="2"/>
        <v>1304.909090909091</v>
      </c>
      <c r="E109" s="52">
        <f t="shared" si="2"/>
        <v>1797.7272727272727</v>
      </c>
      <c r="F109" s="52">
        <f t="shared" si="2"/>
        <v>8698.636363636364</v>
      </c>
      <c r="G109" s="52">
        <f t="shared" si="2"/>
        <v>11991.727272727272</v>
      </c>
      <c r="H109" s="52">
        <f t="shared" si="2"/>
        <v>1951.090909090909</v>
      </c>
      <c r="I109" s="52">
        <f t="shared" si="2"/>
        <v>2802.3636363636365</v>
      </c>
      <c r="J109" s="52">
        <f t="shared" si="2"/>
        <v>3463.2727272727275</v>
      </c>
      <c r="K109" s="52">
        <f t="shared" si="2"/>
        <v>4978.818181818182</v>
      </c>
      <c r="L109" s="52">
        <f t="shared" si="2"/>
        <v>1032.8181818181818</v>
      </c>
      <c r="M109" s="52">
        <f t="shared" si="2"/>
        <v>1433.2727272727273</v>
      </c>
      <c r="N109" s="52">
        <f t="shared" si="2"/>
        <v>6228.818181818182</v>
      </c>
      <c r="O109" s="52">
        <f t="shared" si="2"/>
        <v>8608.7272727272721</v>
      </c>
      <c r="P109" s="52">
        <f t="shared" si="2"/>
        <v>1669.3636363636363</v>
      </c>
      <c r="Q109" s="52">
        <f t="shared" si="2"/>
        <v>1786.8181818181818</v>
      </c>
      <c r="R109" s="52">
        <f t="shared" si="2"/>
        <v>16778.909090909092</v>
      </c>
      <c r="S109" s="52">
        <f t="shared" si="2"/>
        <v>32883.244581383937</v>
      </c>
    </row>
    <row r="110" spans="1:53" ht="15.75" thickBot="1" x14ac:dyDescent="0.3">
      <c r="A110" s="51" t="s">
        <v>137</v>
      </c>
      <c r="B110" s="52">
        <f>IFERROR(AVERAGEIFS(B$2:B$82,$A$2:$A$82,"&gt;=1996",$A$2:$A$82,"&lt;=1998"),"")</f>
        <v>1192.3333333333333</v>
      </c>
      <c r="C110" s="52">
        <f t="shared" ref="C110:S110" si="3">IFERROR(AVERAGEIFS(C$2:C$82,$A$2:$A$82,"&gt;=1996",$A$2:$A$82,"&lt;=1998"),"")</f>
        <v>1279.3333333333333</v>
      </c>
      <c r="D110" s="52">
        <f t="shared" si="3"/>
        <v>1219.6666666666667</v>
      </c>
      <c r="E110" s="52">
        <f t="shared" si="3"/>
        <v>1464.6666666666667</v>
      </c>
      <c r="F110" s="52">
        <f t="shared" si="3"/>
        <v>6491</v>
      </c>
      <c r="G110" s="52">
        <f t="shared" si="3"/>
        <v>7760</v>
      </c>
      <c r="H110" s="52">
        <f t="shared" si="3"/>
        <v>1494.6666666666667</v>
      </c>
      <c r="I110" s="52">
        <f t="shared" si="3"/>
        <v>2181.6666666666665</v>
      </c>
      <c r="J110" s="52">
        <f t="shared" si="3"/>
        <v>3017.3333333333335</v>
      </c>
      <c r="K110" s="52">
        <f t="shared" si="3"/>
        <v>4161</v>
      </c>
      <c r="L110" s="52">
        <f t="shared" si="3"/>
        <v>602.66666666666663</v>
      </c>
      <c r="M110" s="52">
        <f t="shared" si="3"/>
        <v>707</v>
      </c>
      <c r="N110" s="52">
        <f t="shared" si="3"/>
        <v>3655</v>
      </c>
      <c r="O110" s="52">
        <f t="shared" si="3"/>
        <v>5348.333333333333</v>
      </c>
      <c r="P110" s="52">
        <f t="shared" si="3"/>
        <v>3770</v>
      </c>
      <c r="Q110" s="52">
        <f t="shared" si="3"/>
        <v>4089.3333333333335</v>
      </c>
      <c r="R110" s="52">
        <f t="shared" si="3"/>
        <v>16974.666666666668</v>
      </c>
      <c r="S110" s="52">
        <f t="shared" si="3"/>
        <v>27882.00201476831</v>
      </c>
    </row>
    <row r="111" spans="1:53" ht="15.75" thickBot="1" x14ac:dyDescent="0.3">
      <c r="A111" s="53" t="s">
        <v>138</v>
      </c>
      <c r="B111" s="52">
        <f>IFERROR(AVERAGEIFS(B$2:B$82,$A$2:$A$82,"&gt;=1999",$A$2:$A$82,"&lt;=2008"),"")</f>
        <v>686.7</v>
      </c>
      <c r="C111" s="52">
        <f t="shared" ref="C111:S111" si="4">IFERROR(AVERAGEIFS(C$2:C$82,$A$2:$A$82,"&gt;=1999",$A$2:$A$82,"&lt;=2008"),"")</f>
        <v>827.6</v>
      </c>
      <c r="D111" s="52">
        <f t="shared" si="4"/>
        <v>912.1</v>
      </c>
      <c r="E111" s="52">
        <f t="shared" si="4"/>
        <v>1031.9000000000001</v>
      </c>
      <c r="F111" s="52">
        <f t="shared" si="4"/>
        <v>4822.2</v>
      </c>
      <c r="G111" s="52">
        <f t="shared" si="4"/>
        <v>6757.3</v>
      </c>
      <c r="H111" s="52">
        <f t="shared" si="4"/>
        <v>1163.5</v>
      </c>
      <c r="I111" s="52">
        <f t="shared" si="4"/>
        <v>1427.7</v>
      </c>
      <c r="J111" s="52">
        <f t="shared" si="4"/>
        <v>2584.9</v>
      </c>
      <c r="K111" s="52">
        <f t="shared" si="4"/>
        <v>3599.8394228204497</v>
      </c>
      <c r="L111" s="52">
        <f t="shared" si="4"/>
        <v>398.5</v>
      </c>
      <c r="M111" s="52">
        <f t="shared" si="4"/>
        <v>411.5</v>
      </c>
      <c r="N111" s="52">
        <f t="shared" si="4"/>
        <v>3156.5</v>
      </c>
      <c r="O111" s="52">
        <f t="shared" si="4"/>
        <v>4789.8999999999996</v>
      </c>
      <c r="P111" s="52">
        <f t="shared" si="4"/>
        <v>2307.1999999999998</v>
      </c>
      <c r="Q111" s="52">
        <f t="shared" si="4"/>
        <v>2640.1</v>
      </c>
      <c r="R111" s="52">
        <f t="shared" si="4"/>
        <v>15835.6</v>
      </c>
      <c r="S111" s="52">
        <f t="shared" si="4"/>
        <v>20747.337381157184</v>
      </c>
    </row>
    <row r="112" spans="1:53" ht="15.75" thickBot="1" x14ac:dyDescent="0.3">
      <c r="A112" s="14">
        <v>2009</v>
      </c>
      <c r="B112" s="83">
        <f>IF(B39&gt;0,B39,"")</f>
        <v>66.377717393390796</v>
      </c>
      <c r="C112" s="83">
        <f t="shared" ref="C112:S112" si="5">IF(C39&gt;0,C39,"")</f>
        <v>321.37771739339081</v>
      </c>
      <c r="D112" s="83">
        <f t="shared" si="5"/>
        <v>646</v>
      </c>
      <c r="E112" s="83">
        <f t="shared" si="5"/>
        <v>772</v>
      </c>
      <c r="F112" s="83">
        <f t="shared" si="5"/>
        <v>3130</v>
      </c>
      <c r="G112" s="83">
        <f t="shared" si="5"/>
        <v>5874</v>
      </c>
      <c r="H112" s="83">
        <f t="shared" si="5"/>
        <v>880</v>
      </c>
      <c r="I112" s="83">
        <f t="shared" si="5"/>
        <v>913</v>
      </c>
      <c r="J112" s="83">
        <f t="shared" si="5"/>
        <v>2081</v>
      </c>
      <c r="K112" s="83">
        <f t="shared" si="5"/>
        <v>2747</v>
      </c>
      <c r="L112" s="83">
        <f t="shared" si="5"/>
        <v>495</v>
      </c>
      <c r="M112" s="83">
        <f t="shared" si="5"/>
        <v>501</v>
      </c>
      <c r="N112" s="83">
        <f t="shared" si="5"/>
        <v>4010</v>
      </c>
      <c r="O112" s="83">
        <f t="shared" si="5"/>
        <v>5997</v>
      </c>
      <c r="P112" s="83">
        <f t="shared" si="5"/>
        <v>1132</v>
      </c>
      <c r="Q112" s="83">
        <f t="shared" si="5"/>
        <v>1150</v>
      </c>
      <c r="R112" s="83">
        <f t="shared" si="5"/>
        <v>9290</v>
      </c>
      <c r="S112" s="83">
        <f t="shared" si="5"/>
        <v>13740.505621110047</v>
      </c>
    </row>
    <row r="113" spans="1:19" ht="15.75" thickBot="1" x14ac:dyDescent="0.3">
      <c r="A113" s="31">
        <v>2010</v>
      </c>
      <c r="B113" s="83">
        <f t="shared" ref="B113:S122" si="6">IF(B40&gt;0,B40,"")</f>
        <v>319</v>
      </c>
      <c r="C113" s="83">
        <f t="shared" si="6"/>
        <v>773</v>
      </c>
      <c r="D113" s="83">
        <f t="shared" si="6"/>
        <v>815</v>
      </c>
      <c r="E113" s="83">
        <f t="shared" si="6"/>
        <v>941</v>
      </c>
      <c r="F113" s="83">
        <f t="shared" si="6"/>
        <v>4635</v>
      </c>
      <c r="G113" s="83">
        <f t="shared" si="6"/>
        <v>6985</v>
      </c>
      <c r="H113" s="83">
        <f t="shared" si="6"/>
        <v>828</v>
      </c>
      <c r="I113" s="83">
        <f t="shared" si="6"/>
        <v>852</v>
      </c>
      <c r="J113" s="83">
        <f t="shared" si="6"/>
        <v>2599</v>
      </c>
      <c r="K113" s="83">
        <f t="shared" si="6"/>
        <v>3204</v>
      </c>
      <c r="L113" s="83">
        <f t="shared" si="6"/>
        <v>259</v>
      </c>
      <c r="M113" s="83">
        <f t="shared" si="6"/>
        <v>262.13939393939393</v>
      </c>
      <c r="N113" s="83">
        <f t="shared" si="6"/>
        <v>3861</v>
      </c>
      <c r="O113" s="83">
        <f t="shared" si="6"/>
        <v>5930</v>
      </c>
      <c r="P113" s="83">
        <f t="shared" si="6"/>
        <v>3495</v>
      </c>
      <c r="Q113" s="83">
        <f t="shared" si="6"/>
        <v>3495</v>
      </c>
      <c r="R113" s="83">
        <f t="shared" si="6"/>
        <v>18158</v>
      </c>
      <c r="S113" s="83">
        <f t="shared" si="6"/>
        <v>25368.703465786075</v>
      </c>
    </row>
    <row r="114" spans="1:19" ht="15.75" thickBot="1" x14ac:dyDescent="0.3">
      <c r="A114" s="14">
        <v>2011</v>
      </c>
      <c r="B114" s="83">
        <f t="shared" si="6"/>
        <v>1275.0000000000002</v>
      </c>
      <c r="C114" s="83">
        <f t="shared" si="6"/>
        <v>1499.0000000000002</v>
      </c>
      <c r="D114" s="83">
        <f t="shared" si="6"/>
        <v>587</v>
      </c>
      <c r="E114" s="83">
        <f t="shared" si="6"/>
        <v>823</v>
      </c>
      <c r="F114" s="83">
        <f t="shared" si="6"/>
        <v>3963</v>
      </c>
      <c r="G114" s="83">
        <f t="shared" si="6"/>
        <v>6765</v>
      </c>
      <c r="H114" s="83">
        <f t="shared" si="6"/>
        <v>827</v>
      </c>
      <c r="I114" s="83">
        <f t="shared" si="6"/>
        <v>885</v>
      </c>
      <c r="J114" s="83">
        <f t="shared" si="6"/>
        <v>1293</v>
      </c>
      <c r="K114" s="83">
        <f t="shared" si="6"/>
        <v>2163</v>
      </c>
      <c r="L114" s="83">
        <f t="shared" si="6"/>
        <v>373</v>
      </c>
      <c r="M114" s="83">
        <f t="shared" si="6"/>
        <v>377.5212121212121</v>
      </c>
      <c r="N114" s="83">
        <f t="shared" si="6"/>
        <v>3710</v>
      </c>
      <c r="O114" s="83">
        <f t="shared" si="6"/>
        <v>6506</v>
      </c>
      <c r="P114" s="83">
        <f t="shared" si="6"/>
        <v>2563</v>
      </c>
      <c r="Q114" s="83">
        <f t="shared" si="6"/>
        <v>2573</v>
      </c>
      <c r="R114" s="83">
        <f t="shared" si="6"/>
        <v>22870</v>
      </c>
      <c r="S114" s="83">
        <f t="shared" si="6"/>
        <v>34733.196607213344</v>
      </c>
    </row>
    <row r="115" spans="1:19" ht="15.75" thickBot="1" x14ac:dyDescent="0.3">
      <c r="A115" s="14">
        <v>2012</v>
      </c>
      <c r="B115" s="83">
        <f t="shared" si="6"/>
        <v>400.99999999999994</v>
      </c>
      <c r="C115" s="83">
        <f t="shared" si="6"/>
        <v>620</v>
      </c>
      <c r="D115" s="83">
        <f t="shared" si="6"/>
        <v>785</v>
      </c>
      <c r="E115" s="83">
        <f t="shared" si="6"/>
        <v>881</v>
      </c>
      <c r="F115" s="83">
        <f t="shared" si="6"/>
        <v>3518</v>
      </c>
      <c r="G115" s="83">
        <f t="shared" si="6"/>
        <v>6682</v>
      </c>
      <c r="H115" s="83">
        <f t="shared" si="6"/>
        <v>915</v>
      </c>
      <c r="I115" s="83">
        <f t="shared" si="6"/>
        <v>1059</v>
      </c>
      <c r="J115" s="83">
        <f t="shared" si="6"/>
        <v>1937</v>
      </c>
      <c r="K115" s="83">
        <f t="shared" si="6"/>
        <v>3014</v>
      </c>
      <c r="L115" s="83">
        <f t="shared" si="6"/>
        <v>760</v>
      </c>
      <c r="M115" s="83">
        <f t="shared" si="6"/>
        <v>769.21212121212125</v>
      </c>
      <c r="N115" s="83">
        <f t="shared" si="6"/>
        <v>3586</v>
      </c>
      <c r="O115" s="83">
        <f t="shared" si="6"/>
        <v>6478</v>
      </c>
      <c r="P115" s="83">
        <f t="shared" si="6"/>
        <v>878</v>
      </c>
      <c r="Q115" s="83">
        <f t="shared" si="6"/>
        <v>1151</v>
      </c>
      <c r="R115" s="83">
        <f t="shared" si="6"/>
        <v>14032</v>
      </c>
      <c r="S115" s="83">
        <f t="shared" si="6"/>
        <v>23442.556519127123</v>
      </c>
    </row>
    <row r="116" spans="1:19" ht="15.75" thickBot="1" x14ac:dyDescent="0.3">
      <c r="A116" s="14">
        <v>2013</v>
      </c>
      <c r="B116" s="83">
        <f t="shared" si="6"/>
        <v>541.41368640173471</v>
      </c>
      <c r="C116" s="83">
        <f t="shared" si="6"/>
        <v>976.41368640173471</v>
      </c>
      <c r="D116" s="83">
        <f t="shared" si="6"/>
        <v>968</v>
      </c>
      <c r="E116" s="83">
        <f t="shared" si="6"/>
        <v>1123</v>
      </c>
      <c r="F116" s="83">
        <f t="shared" si="6"/>
        <v>3901</v>
      </c>
      <c r="G116" s="83">
        <f t="shared" si="6"/>
        <v>6877</v>
      </c>
      <c r="H116" s="83">
        <f t="shared" si="6"/>
        <v>750</v>
      </c>
      <c r="I116" s="83">
        <f t="shared" si="6"/>
        <v>873</v>
      </c>
      <c r="J116" s="83">
        <f t="shared" si="6"/>
        <v>1269</v>
      </c>
      <c r="K116" s="83">
        <f t="shared" si="6"/>
        <v>3297</v>
      </c>
      <c r="L116" s="83">
        <f t="shared" si="6"/>
        <v>520</v>
      </c>
      <c r="M116" s="83">
        <f t="shared" si="6"/>
        <v>526.30303030303025</v>
      </c>
      <c r="N116" s="83">
        <f t="shared" si="6"/>
        <v>2502</v>
      </c>
      <c r="O116" s="83">
        <f t="shared" si="6"/>
        <v>4689</v>
      </c>
      <c r="P116" s="83">
        <f t="shared" si="6"/>
        <v>2459</v>
      </c>
      <c r="Q116" s="83">
        <f t="shared" si="6"/>
        <v>2638</v>
      </c>
      <c r="R116" s="83">
        <f t="shared" si="6"/>
        <v>12503</v>
      </c>
      <c r="S116" s="83">
        <f t="shared" si="6"/>
        <v>18670.697967613723</v>
      </c>
    </row>
    <row r="117" spans="1:19" ht="15.75" thickBot="1" x14ac:dyDescent="0.3">
      <c r="A117" s="14">
        <v>2014</v>
      </c>
      <c r="B117" s="83">
        <f t="shared" si="6"/>
        <v>1396.5</v>
      </c>
      <c r="C117" s="83">
        <f t="shared" si="6"/>
        <v>1608.5</v>
      </c>
      <c r="D117" s="83">
        <f t="shared" si="6"/>
        <v>625</v>
      </c>
      <c r="E117" s="83">
        <f t="shared" si="6"/>
        <v>832</v>
      </c>
      <c r="F117" s="83">
        <f t="shared" si="6"/>
        <v>2782</v>
      </c>
      <c r="G117" s="83">
        <f t="shared" si="6"/>
        <v>7322</v>
      </c>
      <c r="H117" s="83">
        <f t="shared" si="6"/>
        <v>744</v>
      </c>
      <c r="I117" s="83">
        <f t="shared" si="6"/>
        <v>819</v>
      </c>
      <c r="J117" s="83">
        <f t="shared" si="6"/>
        <v>1933</v>
      </c>
      <c r="K117" s="83">
        <f t="shared" si="6"/>
        <v>2664</v>
      </c>
      <c r="L117" s="83">
        <f t="shared" si="6"/>
        <v>377</v>
      </c>
      <c r="M117" s="83">
        <f t="shared" si="6"/>
        <v>401.7815526146963</v>
      </c>
      <c r="N117" s="83">
        <f t="shared" si="6"/>
        <v>3684</v>
      </c>
      <c r="O117" s="83">
        <f t="shared" si="6"/>
        <v>5119.6307589972512</v>
      </c>
      <c r="P117" s="83">
        <f>IF(P44&gt;0,P44,"")</f>
        <v>1583</v>
      </c>
      <c r="Q117" s="83">
        <f t="shared" si="6"/>
        <v>1659</v>
      </c>
      <c r="R117" s="83">
        <f t="shared" si="6"/>
        <v>11893</v>
      </c>
      <c r="S117" s="83">
        <f t="shared" si="6"/>
        <v>17366.304781298473</v>
      </c>
    </row>
    <row r="118" spans="1:19" ht="15.75" thickBot="1" x14ac:dyDescent="0.3">
      <c r="A118" s="14">
        <v>2015</v>
      </c>
      <c r="B118" s="83">
        <f t="shared" si="6"/>
        <v>2263.7776021825107</v>
      </c>
      <c r="C118" s="83">
        <f t="shared" si="6"/>
        <v>2707.5683630520762</v>
      </c>
      <c r="D118" s="83">
        <f t="shared" si="6"/>
        <v>783</v>
      </c>
      <c r="E118" s="83">
        <f t="shared" si="6"/>
        <v>995</v>
      </c>
      <c r="F118" s="83">
        <f t="shared" si="6"/>
        <v>3440</v>
      </c>
      <c r="G118" s="83">
        <f t="shared" si="6"/>
        <v>6676</v>
      </c>
      <c r="H118" s="83">
        <f t="shared" si="6"/>
        <v>1070</v>
      </c>
      <c r="I118" s="83">
        <f t="shared" si="6"/>
        <v>1096</v>
      </c>
      <c r="J118" s="83">
        <f t="shared" si="6"/>
        <v>1795</v>
      </c>
      <c r="K118" s="83">
        <f t="shared" si="6"/>
        <v>2439</v>
      </c>
      <c r="L118" s="83">
        <f t="shared" si="6"/>
        <v>532</v>
      </c>
      <c r="M118" s="83">
        <f t="shared" si="6"/>
        <v>561.47151003334943</v>
      </c>
      <c r="N118" s="83">
        <f t="shared" si="6"/>
        <v>5313</v>
      </c>
      <c r="O118" s="83">
        <f t="shared" si="6"/>
        <v>7483.2670943524099</v>
      </c>
      <c r="P118" s="83">
        <f t="shared" si="6"/>
        <v>1841</v>
      </c>
      <c r="Q118" s="83">
        <f t="shared" si="6"/>
        <v>2065</v>
      </c>
      <c r="R118" s="83">
        <f t="shared" si="6"/>
        <v>17304</v>
      </c>
      <c r="S118" s="83">
        <f t="shared" si="6"/>
        <v>30253.474791994195</v>
      </c>
    </row>
    <row r="119" spans="1:19" ht="15.75" thickBot="1" x14ac:dyDescent="0.3">
      <c r="A119" s="14">
        <v>2016</v>
      </c>
      <c r="B119" s="83">
        <f t="shared" si="6"/>
        <v>586.56445534742295</v>
      </c>
      <c r="C119" s="83">
        <f t="shared" si="6"/>
        <v>1260.5644553474228</v>
      </c>
      <c r="D119" s="83">
        <f t="shared" si="6"/>
        <v>871</v>
      </c>
      <c r="E119" s="83">
        <f t="shared" si="6"/>
        <v>1142</v>
      </c>
      <c r="F119" s="83">
        <f t="shared" si="6"/>
        <v>3654</v>
      </c>
      <c r="G119" s="83">
        <f t="shared" si="6"/>
        <v>5005</v>
      </c>
      <c r="H119" s="83">
        <f t="shared" si="6"/>
        <v>1144</v>
      </c>
      <c r="I119" s="83">
        <f t="shared" si="6"/>
        <v>1158</v>
      </c>
      <c r="J119" s="83">
        <f t="shared" si="6"/>
        <v>2831</v>
      </c>
      <c r="K119" s="83">
        <f t="shared" si="6"/>
        <v>3012</v>
      </c>
      <c r="L119" s="83">
        <f t="shared" si="6"/>
        <v>704</v>
      </c>
      <c r="M119" s="83">
        <f t="shared" si="6"/>
        <v>733.06632393379107</v>
      </c>
      <c r="N119" s="83">
        <f t="shared" si="6"/>
        <v>2915</v>
      </c>
      <c r="O119" s="83">
        <f t="shared" si="6"/>
        <v>3943.7602055265106</v>
      </c>
      <c r="P119" s="83">
        <f t="shared" si="6"/>
        <v>926</v>
      </c>
      <c r="Q119" s="83">
        <f t="shared" si="6"/>
        <v>1056</v>
      </c>
      <c r="R119" s="83">
        <f t="shared" si="6"/>
        <v>11248</v>
      </c>
      <c r="S119" s="83">
        <f t="shared" si="6"/>
        <v>15401.728607562649</v>
      </c>
    </row>
    <row r="120" spans="1:19" ht="15.75" thickBot="1" x14ac:dyDescent="0.3">
      <c r="A120" s="14">
        <v>2017</v>
      </c>
      <c r="B120" s="83">
        <f t="shared" si="6"/>
        <v>473.61536628317845</v>
      </c>
      <c r="C120" s="83">
        <f t="shared" si="6"/>
        <v>711.61536628317845</v>
      </c>
      <c r="D120" s="83">
        <f t="shared" si="6"/>
        <v>1097</v>
      </c>
      <c r="E120" s="83">
        <f t="shared" si="6"/>
        <v>1362</v>
      </c>
      <c r="F120" s="83">
        <f t="shared" si="6"/>
        <v>3604</v>
      </c>
      <c r="G120" s="83">
        <f t="shared" si="6"/>
        <v>7957</v>
      </c>
      <c r="H120" s="83">
        <f t="shared" si="6"/>
        <v>1364</v>
      </c>
      <c r="I120" s="83">
        <f t="shared" si="6"/>
        <v>1379</v>
      </c>
      <c r="J120" s="83">
        <f t="shared" si="6"/>
        <v>1808</v>
      </c>
      <c r="K120" s="83">
        <f t="shared" si="6"/>
        <v>2547</v>
      </c>
      <c r="L120" s="83">
        <f t="shared" si="6"/>
        <v>825</v>
      </c>
      <c r="M120" s="83">
        <f t="shared" si="6"/>
        <v>859.59495146942299</v>
      </c>
      <c r="N120" s="83">
        <f t="shared" si="6"/>
        <v>2707</v>
      </c>
      <c r="O120" s="83">
        <f t="shared" si="6"/>
        <v>4419.0620049958661</v>
      </c>
      <c r="P120" s="83">
        <f t="shared" si="6"/>
        <v>1384</v>
      </c>
      <c r="Q120" s="83">
        <f t="shared" si="6"/>
        <v>1391</v>
      </c>
      <c r="R120" s="83">
        <f t="shared" si="6"/>
        <v>17145</v>
      </c>
      <c r="S120" s="83">
        <f t="shared" si="6"/>
        <v>22885.906071529487</v>
      </c>
    </row>
    <row r="121" spans="1:19" ht="15.75" thickBot="1" x14ac:dyDescent="0.3">
      <c r="A121" s="14">
        <v>2018</v>
      </c>
      <c r="B121" s="83">
        <f t="shared" si="6"/>
        <v>1857.1395070041567</v>
      </c>
      <c r="C121" s="83">
        <f t="shared" si="6"/>
        <v>2103.1395070041567</v>
      </c>
      <c r="D121" s="83">
        <f t="shared" si="6"/>
        <v>990</v>
      </c>
      <c r="E121" s="83">
        <f t="shared" si="6"/>
        <v>1203</v>
      </c>
      <c r="F121" s="83">
        <f t="shared" si="6"/>
        <v>3937</v>
      </c>
      <c r="G121" s="83">
        <f t="shared" si="6"/>
        <v>6707</v>
      </c>
      <c r="H121" s="83">
        <f t="shared" si="6"/>
        <v>793</v>
      </c>
      <c r="I121" s="83">
        <f t="shared" si="6"/>
        <v>808</v>
      </c>
      <c r="J121" s="83">
        <f t="shared" si="6"/>
        <v>2478</v>
      </c>
      <c r="K121" s="83">
        <f t="shared" si="6"/>
        <v>2708</v>
      </c>
      <c r="L121" s="83">
        <f t="shared" si="6"/>
        <v>484</v>
      </c>
      <c r="M121" s="83">
        <f t="shared" si="6"/>
        <v>492.39417257065691</v>
      </c>
      <c r="N121" s="83">
        <f t="shared" si="6"/>
        <v>2095</v>
      </c>
      <c r="O121" s="83">
        <f t="shared" si="6"/>
        <v>3115.0446329445895</v>
      </c>
      <c r="P121" s="83">
        <f t="shared" si="6"/>
        <v>493</v>
      </c>
      <c r="Q121" s="83">
        <f t="shared" si="6"/>
        <v>526</v>
      </c>
      <c r="R121" s="83">
        <f t="shared" si="6"/>
        <v>20730</v>
      </c>
      <c r="S121" s="83">
        <f t="shared" si="6"/>
        <v>26862.877210194718</v>
      </c>
    </row>
    <row r="122" spans="1:19" ht="15.75" thickBot="1" x14ac:dyDescent="0.3">
      <c r="A122" s="14">
        <v>2019</v>
      </c>
      <c r="B122" s="83">
        <f t="shared" si="6"/>
        <v>1556.5</v>
      </c>
      <c r="C122" s="83">
        <f t="shared" si="6"/>
        <v>1837.4999999999998</v>
      </c>
      <c r="D122" s="83">
        <f t="shared" si="6"/>
        <v>1442</v>
      </c>
      <c r="E122" s="83">
        <f t="shared" si="6"/>
        <v>1590</v>
      </c>
      <c r="F122" s="83">
        <f t="shared" si="6"/>
        <v>7765</v>
      </c>
      <c r="G122" s="83">
        <f t="shared" si="6"/>
        <v>10151</v>
      </c>
      <c r="H122" s="83">
        <f t="shared" si="6"/>
        <v>766</v>
      </c>
      <c r="I122" s="83">
        <f t="shared" si="6"/>
        <v>777</v>
      </c>
      <c r="J122" s="83">
        <f t="shared" si="6"/>
        <v>1552</v>
      </c>
      <c r="K122" s="83">
        <f t="shared" si="6"/>
        <v>2586</v>
      </c>
      <c r="L122" s="83">
        <f t="shared" si="6"/>
        <v>322</v>
      </c>
      <c r="M122" s="83">
        <f t="shared" si="6"/>
        <v>327.1145808453989</v>
      </c>
      <c r="N122" s="83">
        <f t="shared" si="6"/>
        <v>2504</v>
      </c>
      <c r="O122" s="83">
        <f t="shared" si="6"/>
        <v>4319.9078278307597</v>
      </c>
      <c r="P122" s="83">
        <f t="shared" si="6"/>
        <v>983</v>
      </c>
      <c r="Q122" s="83">
        <f t="shared" si="6"/>
        <v>984</v>
      </c>
      <c r="R122" s="83">
        <f t="shared" si="6"/>
        <v>14891</v>
      </c>
      <c r="S122" s="83">
        <f t="shared" si="6"/>
        <v>19190.36133303418</v>
      </c>
    </row>
    <row r="123" spans="1:19" ht="15.75" thickBot="1" x14ac:dyDescent="0.3">
      <c r="A123" s="14">
        <v>2020</v>
      </c>
      <c r="B123" s="83">
        <f t="shared" ref="B123:S124" si="7">IF(B50&gt;0,B50,"")</f>
        <v>1059.7288135593219</v>
      </c>
      <c r="C123" s="83">
        <f t="shared" si="7"/>
        <v>1315.5182872435325</v>
      </c>
      <c r="D123" s="83">
        <f t="shared" si="7"/>
        <v>935</v>
      </c>
      <c r="E123" s="83">
        <f t="shared" si="7"/>
        <v>1075</v>
      </c>
      <c r="F123" s="83">
        <f t="shared" si="7"/>
        <v>8672</v>
      </c>
      <c r="G123" s="83">
        <f t="shared" si="7"/>
        <v>11054</v>
      </c>
      <c r="H123" s="83">
        <f t="shared" si="7"/>
        <v>1248</v>
      </c>
      <c r="I123" s="83">
        <f t="shared" si="7"/>
        <v>1248</v>
      </c>
      <c r="J123" s="83">
        <f t="shared" si="7"/>
        <v>2273</v>
      </c>
      <c r="K123" s="83">
        <f t="shared" si="7"/>
        <v>3606</v>
      </c>
      <c r="L123" s="83">
        <f t="shared" si="7"/>
        <v>342</v>
      </c>
      <c r="M123" s="83">
        <f t="shared" si="7"/>
        <v>379</v>
      </c>
      <c r="N123" s="83">
        <f t="shared" si="7"/>
        <v>3459</v>
      </c>
      <c r="O123" s="83">
        <f t="shared" si="7"/>
        <v>6076</v>
      </c>
      <c r="P123" s="83">
        <f t="shared" si="7"/>
        <v>2828</v>
      </c>
      <c r="Q123" s="83">
        <f t="shared" si="7"/>
        <v>2829</v>
      </c>
      <c r="R123" s="83">
        <f t="shared" si="7"/>
        <v>20879</v>
      </c>
      <c r="S123" s="83">
        <f t="shared" si="7"/>
        <v>26118.398122888426</v>
      </c>
    </row>
    <row r="124" spans="1:19" ht="15.75" thickBot="1" x14ac:dyDescent="0.3">
      <c r="A124" s="14">
        <v>2021</v>
      </c>
      <c r="B124" s="83" t="str">
        <f t="shared" si="7"/>
        <v/>
      </c>
      <c r="C124" s="83" t="str">
        <f t="shared" si="7"/>
        <v/>
      </c>
      <c r="D124" s="83">
        <f t="shared" si="7"/>
        <v>748</v>
      </c>
      <c r="E124" s="83">
        <f t="shared" si="7"/>
        <v>822</v>
      </c>
      <c r="F124" s="83">
        <f t="shared" si="7"/>
        <v>3873</v>
      </c>
      <c r="G124" s="83">
        <f t="shared" si="7"/>
        <v>5372</v>
      </c>
      <c r="H124" s="83">
        <f t="shared" si="7"/>
        <v>817</v>
      </c>
      <c r="I124" s="83" t="str">
        <f t="shared" si="7"/>
        <v>NA</v>
      </c>
      <c r="J124" s="83">
        <f t="shared" si="7"/>
        <v>2622</v>
      </c>
      <c r="K124" s="83" t="str">
        <f t="shared" si="7"/>
        <v>NA</v>
      </c>
      <c r="L124" s="83">
        <f t="shared" si="7"/>
        <v>280</v>
      </c>
      <c r="M124" s="83" t="str">
        <f t="shared" si="7"/>
        <v>NA</v>
      </c>
      <c r="N124" s="83">
        <f t="shared" si="7"/>
        <v>3187</v>
      </c>
      <c r="O124" s="83" t="str">
        <f t="shared" si="7"/>
        <v>NA</v>
      </c>
      <c r="P124" s="83">
        <f t="shared" si="7"/>
        <v>2573</v>
      </c>
      <c r="Q124" s="83">
        <f t="shared" si="7"/>
        <v>2574</v>
      </c>
      <c r="R124" s="83">
        <f t="shared" si="7"/>
        <v>13207</v>
      </c>
      <c r="S124" s="83">
        <f t="shared" si="7"/>
        <v>16522.824937826383</v>
      </c>
    </row>
    <row r="125" spans="1:19" ht="15.75" thickBot="1" x14ac:dyDescent="0.3">
      <c r="A125" s="14" t="s">
        <v>42</v>
      </c>
      <c r="B125" s="12"/>
      <c r="C125" s="12"/>
      <c r="D125" s="12"/>
      <c r="E125" s="12"/>
      <c r="F125" s="12">
        <v>3000</v>
      </c>
      <c r="G125" s="12"/>
      <c r="H125" s="12">
        <v>900</v>
      </c>
      <c r="I125" s="12"/>
      <c r="J125" s="12">
        <v>1200</v>
      </c>
      <c r="K125" s="12"/>
      <c r="L125" s="12">
        <v>700</v>
      </c>
      <c r="M125" s="12"/>
      <c r="N125" s="12">
        <v>2500</v>
      </c>
      <c r="O125" s="12"/>
      <c r="P125" s="12"/>
      <c r="Q125" s="12"/>
      <c r="R125" s="12">
        <v>13326</v>
      </c>
      <c r="S125" s="12"/>
    </row>
    <row r="126" spans="1:19" x14ac:dyDescent="0.25">
      <c r="A126" s="23" t="s">
        <v>103</v>
      </c>
    </row>
    <row r="127" spans="1:19" ht="17.25" x14ac:dyDescent="0.25">
      <c r="A127" s="25" t="s">
        <v>126</v>
      </c>
    </row>
  </sheetData>
  <mergeCells count="40">
    <mergeCell ref="R105:S105"/>
    <mergeCell ref="A103:A106"/>
    <mergeCell ref="B103:S103"/>
    <mergeCell ref="B104:C104"/>
    <mergeCell ref="D104:E104"/>
    <mergeCell ref="F104:G104"/>
    <mergeCell ref="H104:I104"/>
    <mergeCell ref="J104:K104"/>
    <mergeCell ref="L104:M104"/>
    <mergeCell ref="N104:O104"/>
    <mergeCell ref="P104:Q104"/>
    <mergeCell ref="R104:S104"/>
    <mergeCell ref="B105:C105"/>
    <mergeCell ref="D105:E105"/>
    <mergeCell ref="F105:G105"/>
    <mergeCell ref="H105:I105"/>
    <mergeCell ref="J105:K105"/>
    <mergeCell ref="P3:Q3"/>
    <mergeCell ref="P4:Q4"/>
    <mergeCell ref="L105:M105"/>
    <mergeCell ref="N105:O105"/>
    <mergeCell ref="P105:Q105"/>
    <mergeCell ref="R3:S3"/>
    <mergeCell ref="R4:S4"/>
    <mergeCell ref="B2:S2"/>
    <mergeCell ref="N3:O3"/>
    <mergeCell ref="N4:O4"/>
    <mergeCell ref="A2:A5"/>
    <mergeCell ref="J3:K3"/>
    <mergeCell ref="J4:K4"/>
    <mergeCell ref="L3:M3"/>
    <mergeCell ref="L4:M4"/>
    <mergeCell ref="B3:C3"/>
    <mergeCell ref="B4:C4"/>
    <mergeCell ref="D3:E3"/>
    <mergeCell ref="D4:E4"/>
    <mergeCell ref="F3:G3"/>
    <mergeCell ref="F4:G4"/>
    <mergeCell ref="H3:I3"/>
    <mergeCell ref="H4:I4"/>
  </mergeCells>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dimension ref="A1:AU127"/>
  <sheetViews>
    <sheetView zoomScale="85" zoomScaleNormal="85" workbookViewId="0"/>
  </sheetViews>
  <sheetFormatPr defaultColWidth="9.140625" defaultRowHeight="15" x14ac:dyDescent="0.25"/>
  <cols>
    <col min="1" max="1" width="14.7109375" style="6" customWidth="1"/>
    <col min="2" max="47" width="9.140625" style="8"/>
    <col min="48" max="16384" width="9.140625" style="5"/>
  </cols>
  <sheetData>
    <row r="1" spans="1:8" ht="15.75" thickBot="1" x14ac:dyDescent="0.3">
      <c r="A1" s="23" t="s">
        <v>85</v>
      </c>
    </row>
    <row r="2" spans="1:8" ht="16.899999999999999" customHeight="1" thickBot="1" x14ac:dyDescent="0.3">
      <c r="A2" s="44"/>
      <c r="B2" s="186" t="s">
        <v>86</v>
      </c>
      <c r="C2" s="187"/>
      <c r="D2" s="188" t="s">
        <v>87</v>
      </c>
      <c r="E2" s="189"/>
      <c r="F2" s="190"/>
      <c r="G2" s="158" t="s">
        <v>151</v>
      </c>
      <c r="H2" s="160"/>
    </row>
    <row r="3" spans="1:8" ht="18" thickBot="1" x14ac:dyDescent="0.3">
      <c r="A3" s="45"/>
      <c r="B3" s="191" t="s">
        <v>130</v>
      </c>
      <c r="C3" s="192"/>
      <c r="D3" s="48" t="s">
        <v>88</v>
      </c>
      <c r="E3" s="188" t="s">
        <v>131</v>
      </c>
      <c r="F3" s="190"/>
      <c r="G3" s="161"/>
      <c r="H3" s="163"/>
    </row>
    <row r="4" spans="1:8" ht="15.75" thickBot="1" x14ac:dyDescent="0.3">
      <c r="A4" s="46" t="s">
        <v>0</v>
      </c>
      <c r="B4" s="48" t="s">
        <v>14</v>
      </c>
      <c r="C4" s="48" t="s">
        <v>89</v>
      </c>
      <c r="D4" s="49" t="s">
        <v>14</v>
      </c>
      <c r="E4" s="49" t="s">
        <v>14</v>
      </c>
      <c r="F4" s="49" t="s">
        <v>89</v>
      </c>
      <c r="G4" s="49" t="s">
        <v>14</v>
      </c>
      <c r="H4" s="49" t="s">
        <v>89</v>
      </c>
    </row>
    <row r="5" spans="1:8" ht="15.75" thickBot="1" x14ac:dyDescent="0.3">
      <c r="A5" s="47">
        <v>1975</v>
      </c>
      <c r="B5" s="42">
        <v>15000</v>
      </c>
      <c r="C5" s="26"/>
      <c r="D5" s="42">
        <v>296</v>
      </c>
      <c r="E5" s="42">
        <v>13859</v>
      </c>
      <c r="F5" s="42">
        <v>13859</v>
      </c>
      <c r="G5" s="42">
        <v>29600</v>
      </c>
      <c r="H5" s="42">
        <v>162906</v>
      </c>
    </row>
    <row r="6" spans="1:8" ht="15.75" thickBot="1" x14ac:dyDescent="0.3">
      <c r="A6" s="47">
        <v>1976</v>
      </c>
      <c r="B6" s="42">
        <v>11700</v>
      </c>
      <c r="C6" s="26"/>
      <c r="D6" s="42">
        <v>528</v>
      </c>
      <c r="E6" s="42">
        <v>3371</v>
      </c>
      <c r="F6" s="42">
        <v>3371</v>
      </c>
      <c r="G6" s="42">
        <v>27700</v>
      </c>
      <c r="H6" s="42">
        <v>107740</v>
      </c>
    </row>
    <row r="7" spans="1:8" ht="15.75" thickBot="1" x14ac:dyDescent="0.3">
      <c r="A7" s="47">
        <v>1977</v>
      </c>
      <c r="B7" s="42">
        <v>14403</v>
      </c>
      <c r="C7" s="26"/>
      <c r="D7" s="42">
        <v>337</v>
      </c>
      <c r="E7" s="42">
        <v>6930</v>
      </c>
      <c r="F7" s="42">
        <v>6930</v>
      </c>
      <c r="G7" s="42">
        <v>36060</v>
      </c>
      <c r="H7" s="42">
        <v>85336</v>
      </c>
    </row>
    <row r="8" spans="1:8" ht="15.75" thickBot="1" x14ac:dyDescent="0.3">
      <c r="A8" s="47">
        <v>1978</v>
      </c>
      <c r="B8" s="42">
        <v>18667</v>
      </c>
      <c r="C8" s="26"/>
      <c r="D8" s="42">
        <v>243</v>
      </c>
      <c r="E8" s="42">
        <v>5363</v>
      </c>
      <c r="F8" s="42">
        <v>5363</v>
      </c>
      <c r="G8" s="42">
        <v>25798</v>
      </c>
      <c r="H8" s="42">
        <v>77936</v>
      </c>
    </row>
    <row r="9" spans="1:8" ht="15.75" thickBot="1" x14ac:dyDescent="0.3">
      <c r="A9" s="47">
        <v>1979</v>
      </c>
      <c r="B9" s="42">
        <v>18797</v>
      </c>
      <c r="C9" s="42">
        <v>22142</v>
      </c>
      <c r="D9" s="42">
        <v>344</v>
      </c>
      <c r="E9" s="42">
        <v>8023</v>
      </c>
      <c r="F9" s="42">
        <v>8023</v>
      </c>
      <c r="G9" s="42">
        <v>28926</v>
      </c>
      <c r="H9" s="42">
        <v>82482</v>
      </c>
    </row>
    <row r="10" spans="1:8" ht="15.75" thickBot="1" x14ac:dyDescent="0.3">
      <c r="A10" s="47">
        <v>1980</v>
      </c>
      <c r="B10" s="42">
        <v>13854</v>
      </c>
      <c r="C10" s="42">
        <v>22498</v>
      </c>
      <c r="D10" s="42">
        <v>180</v>
      </c>
      <c r="E10" s="42">
        <v>16394</v>
      </c>
      <c r="F10" s="42">
        <v>16856</v>
      </c>
      <c r="G10" s="42">
        <v>27658</v>
      </c>
      <c r="H10" s="42">
        <v>70743</v>
      </c>
    </row>
    <row r="11" spans="1:8" ht="15.75" thickBot="1" x14ac:dyDescent="0.3">
      <c r="A11" s="47">
        <v>1981</v>
      </c>
      <c r="B11" s="42">
        <v>8639</v>
      </c>
      <c r="C11" s="42">
        <v>18746</v>
      </c>
      <c r="D11" s="42">
        <v>116</v>
      </c>
      <c r="E11" s="42">
        <v>19297</v>
      </c>
      <c r="F11" s="42">
        <v>20298</v>
      </c>
      <c r="G11" s="42">
        <v>19520</v>
      </c>
      <c r="H11" s="42">
        <v>58693</v>
      </c>
    </row>
    <row r="12" spans="1:8" ht="15.75" thickBot="1" x14ac:dyDescent="0.3">
      <c r="A12" s="47">
        <v>1982</v>
      </c>
      <c r="B12" s="42">
        <v>6587</v>
      </c>
      <c r="C12" s="42">
        <v>14369</v>
      </c>
      <c r="D12" s="42">
        <v>146</v>
      </c>
      <c r="E12" s="42">
        <v>8370</v>
      </c>
      <c r="F12" s="42">
        <v>10126</v>
      </c>
      <c r="G12" s="42">
        <v>28313</v>
      </c>
      <c r="H12" s="42">
        <v>71471</v>
      </c>
    </row>
    <row r="13" spans="1:8" ht="15.75" thickBot="1" x14ac:dyDescent="0.3">
      <c r="A13" s="47">
        <v>1983</v>
      </c>
      <c r="B13" s="42">
        <v>6334</v>
      </c>
      <c r="C13" s="42">
        <v>13145</v>
      </c>
      <c r="D13" s="42">
        <v>122</v>
      </c>
      <c r="E13" s="42">
        <v>13540</v>
      </c>
      <c r="F13" s="42">
        <v>14489</v>
      </c>
      <c r="G13" s="42">
        <v>45402</v>
      </c>
      <c r="H13" s="42">
        <v>79113</v>
      </c>
    </row>
    <row r="14" spans="1:8" ht="15.75" thickBot="1" x14ac:dyDescent="0.3">
      <c r="A14" s="47">
        <v>1984</v>
      </c>
      <c r="B14" s="42">
        <v>13984</v>
      </c>
      <c r="C14" s="42">
        <v>18765</v>
      </c>
      <c r="D14" s="42">
        <v>683</v>
      </c>
      <c r="E14" s="42">
        <v>7132</v>
      </c>
      <c r="F14" s="42">
        <v>8128</v>
      </c>
      <c r="G14" s="42">
        <v>53947</v>
      </c>
      <c r="H14" s="42">
        <v>127651</v>
      </c>
    </row>
    <row r="15" spans="1:8" ht="15.75" thickBot="1" x14ac:dyDescent="0.3">
      <c r="A15" s="47">
        <v>1985</v>
      </c>
      <c r="B15" s="42">
        <v>14505</v>
      </c>
      <c r="C15" s="42">
        <v>18522</v>
      </c>
      <c r="D15" s="42">
        <v>491</v>
      </c>
      <c r="E15" s="42">
        <v>7491</v>
      </c>
      <c r="F15" s="42">
        <v>8241</v>
      </c>
      <c r="G15" s="42">
        <v>80756</v>
      </c>
      <c r="H15" s="42">
        <v>187691</v>
      </c>
    </row>
    <row r="16" spans="1:8" ht="15.75" thickBot="1" x14ac:dyDescent="0.3">
      <c r="A16" s="47">
        <v>1986</v>
      </c>
      <c r="B16" s="42">
        <v>14850</v>
      </c>
      <c r="C16" s="42">
        <v>18752</v>
      </c>
      <c r="D16" s="42">
        <v>396</v>
      </c>
      <c r="E16" s="42">
        <v>11983</v>
      </c>
      <c r="F16" s="42">
        <v>13504</v>
      </c>
      <c r="G16" s="42">
        <v>92796</v>
      </c>
      <c r="H16" s="42">
        <v>272931</v>
      </c>
    </row>
    <row r="17" spans="1:8" ht="15.75" thickBot="1" x14ac:dyDescent="0.3">
      <c r="A17" s="47">
        <v>1987</v>
      </c>
      <c r="B17" s="42">
        <v>13415</v>
      </c>
      <c r="C17" s="42">
        <v>22715</v>
      </c>
      <c r="D17" s="42">
        <v>386</v>
      </c>
      <c r="E17" s="42">
        <v>12935</v>
      </c>
      <c r="F17" s="42">
        <v>14173</v>
      </c>
      <c r="G17" s="42">
        <v>125632</v>
      </c>
      <c r="H17" s="42">
        <v>409412</v>
      </c>
    </row>
    <row r="18" spans="1:8" ht="15.75" thickBot="1" x14ac:dyDescent="0.3">
      <c r="A18" s="47">
        <v>1988</v>
      </c>
      <c r="B18" s="42">
        <v>13634</v>
      </c>
      <c r="C18" s="42">
        <v>22720</v>
      </c>
      <c r="D18" s="42">
        <v>1890</v>
      </c>
      <c r="E18" s="42">
        <v>12059</v>
      </c>
      <c r="F18" s="42">
        <v>13636</v>
      </c>
      <c r="G18" s="42">
        <v>97719</v>
      </c>
      <c r="H18" s="42">
        <v>327976</v>
      </c>
    </row>
    <row r="19" spans="1:8" ht="15.75" thickBot="1" x14ac:dyDescent="0.3">
      <c r="A19" s="47">
        <v>1989</v>
      </c>
      <c r="B19" s="42">
        <v>17484</v>
      </c>
      <c r="C19" s="42">
        <v>22201</v>
      </c>
      <c r="D19" s="42">
        <v>2549</v>
      </c>
      <c r="E19" s="42">
        <v>21199</v>
      </c>
      <c r="F19" s="42">
        <v>22813</v>
      </c>
      <c r="G19" s="42">
        <v>82926</v>
      </c>
      <c r="H19" s="42">
        <v>253233</v>
      </c>
    </row>
    <row r="20" spans="1:8" ht="15.75" thickBot="1" x14ac:dyDescent="0.3">
      <c r="A20" s="47">
        <v>1990</v>
      </c>
      <c r="B20" s="42">
        <v>13432</v>
      </c>
      <c r="C20" s="42">
        <v>18794</v>
      </c>
      <c r="D20" s="42">
        <v>812</v>
      </c>
      <c r="E20" s="42">
        <v>17506</v>
      </c>
      <c r="F20" s="42">
        <v>18784</v>
      </c>
      <c r="G20" s="42">
        <v>48820</v>
      </c>
      <c r="H20" s="42">
        <v>149759</v>
      </c>
    </row>
    <row r="21" spans="1:8" ht="15.75" thickBot="1" x14ac:dyDescent="0.3">
      <c r="A21" s="47">
        <v>1991</v>
      </c>
      <c r="B21" s="42">
        <v>10191</v>
      </c>
      <c r="C21" s="42">
        <v>14323</v>
      </c>
      <c r="D21" s="42">
        <v>340</v>
      </c>
      <c r="E21" s="42">
        <v>9066</v>
      </c>
      <c r="F21" s="42">
        <v>10354</v>
      </c>
      <c r="G21" s="42">
        <v>40066</v>
      </c>
      <c r="H21" s="42">
        <v>97758</v>
      </c>
    </row>
    <row r="22" spans="1:8" ht="15.75" thickBot="1" x14ac:dyDescent="0.3">
      <c r="A22" s="47">
        <v>1992</v>
      </c>
      <c r="B22" s="42">
        <v>7706</v>
      </c>
      <c r="C22" s="42">
        <v>9428</v>
      </c>
      <c r="D22" s="42">
        <v>1247</v>
      </c>
      <c r="E22" s="42">
        <v>6307</v>
      </c>
      <c r="F22" s="42">
        <v>7129</v>
      </c>
      <c r="G22" s="42">
        <v>41429</v>
      </c>
      <c r="H22" s="42">
        <v>77311</v>
      </c>
    </row>
    <row r="23" spans="1:8" ht="15.75" thickBot="1" x14ac:dyDescent="0.3">
      <c r="A23" s="47">
        <v>1993</v>
      </c>
      <c r="B23" s="42">
        <v>12927</v>
      </c>
      <c r="C23" s="42">
        <v>14021</v>
      </c>
      <c r="D23" s="42">
        <v>890</v>
      </c>
      <c r="E23" s="42">
        <v>7025</v>
      </c>
      <c r="F23" s="42">
        <v>8106</v>
      </c>
      <c r="G23" s="42">
        <v>42515</v>
      </c>
      <c r="H23" s="42">
        <v>94088</v>
      </c>
    </row>
    <row r="24" spans="1:8" ht="15.75" thickBot="1" x14ac:dyDescent="0.3">
      <c r="A24" s="47">
        <v>1994</v>
      </c>
      <c r="B24" s="42">
        <v>12292</v>
      </c>
      <c r="C24" s="42">
        <v>14691</v>
      </c>
      <c r="D24" s="42">
        <v>1695</v>
      </c>
      <c r="E24" s="42">
        <v>9939</v>
      </c>
      <c r="F24" s="42">
        <v>10541</v>
      </c>
      <c r="G24" s="42">
        <v>66637</v>
      </c>
      <c r="H24" s="42">
        <v>123214</v>
      </c>
    </row>
    <row r="25" spans="1:8" ht="15.75" thickBot="1" x14ac:dyDescent="0.3">
      <c r="A25" s="47">
        <v>1995</v>
      </c>
      <c r="B25" s="42">
        <v>10623</v>
      </c>
      <c r="C25" s="42">
        <v>12455</v>
      </c>
      <c r="D25" s="42">
        <v>1368</v>
      </c>
      <c r="E25" s="42">
        <v>9718</v>
      </c>
      <c r="F25" s="42">
        <v>12155</v>
      </c>
      <c r="G25" s="42">
        <v>50546</v>
      </c>
      <c r="H25" s="42">
        <v>97119</v>
      </c>
    </row>
    <row r="26" spans="1:8" ht="15.75" thickBot="1" x14ac:dyDescent="0.3">
      <c r="A26" s="47">
        <v>1996</v>
      </c>
      <c r="B26" s="42">
        <v>9417</v>
      </c>
      <c r="C26" s="42">
        <v>12080</v>
      </c>
      <c r="D26" s="42">
        <v>2305</v>
      </c>
      <c r="E26" s="42">
        <v>13971</v>
      </c>
      <c r="F26" s="42">
        <v>13971</v>
      </c>
      <c r="G26" s="42">
        <v>53049</v>
      </c>
      <c r="H26" s="42">
        <v>129046</v>
      </c>
    </row>
    <row r="27" spans="1:8" ht="15.75" thickBot="1" x14ac:dyDescent="0.3">
      <c r="A27" s="47">
        <v>1997</v>
      </c>
      <c r="B27" s="42">
        <v>10063</v>
      </c>
      <c r="C27" s="42">
        <v>17709</v>
      </c>
      <c r="D27" s="42">
        <v>689</v>
      </c>
      <c r="E27" s="42">
        <v>8670</v>
      </c>
      <c r="F27" s="42">
        <v>8670</v>
      </c>
      <c r="G27" s="42">
        <v>50198</v>
      </c>
      <c r="H27" s="42">
        <v>141394</v>
      </c>
    </row>
    <row r="28" spans="1:8" ht="15.75" thickBot="1" x14ac:dyDescent="0.3">
      <c r="A28" s="47">
        <v>1998</v>
      </c>
      <c r="B28" s="42">
        <v>11225</v>
      </c>
      <c r="C28" s="42">
        <v>15536</v>
      </c>
      <c r="D28" s="42">
        <v>491</v>
      </c>
      <c r="E28" s="42">
        <v>5929</v>
      </c>
      <c r="F28" s="42">
        <v>5929</v>
      </c>
      <c r="G28" s="42">
        <v>41936</v>
      </c>
      <c r="H28" s="42">
        <v>125160</v>
      </c>
    </row>
    <row r="29" spans="1:8" ht="15.75" thickBot="1" x14ac:dyDescent="0.3">
      <c r="A29" s="47">
        <v>1999</v>
      </c>
      <c r="B29" s="42">
        <v>18588</v>
      </c>
      <c r="C29" s="42">
        <v>21867</v>
      </c>
      <c r="D29" s="42">
        <v>299</v>
      </c>
      <c r="E29" s="42">
        <v>3184</v>
      </c>
      <c r="F29" s="42">
        <v>3184</v>
      </c>
      <c r="G29" s="42">
        <v>43549</v>
      </c>
      <c r="H29" s="42">
        <v>158127</v>
      </c>
    </row>
    <row r="30" spans="1:8" ht="15.75" thickBot="1" x14ac:dyDescent="0.3">
      <c r="A30" s="47">
        <v>2000</v>
      </c>
      <c r="B30" s="42">
        <v>20218</v>
      </c>
      <c r="C30" s="42">
        <v>22595</v>
      </c>
      <c r="D30" s="42">
        <v>290</v>
      </c>
      <c r="E30" s="42">
        <v>9820</v>
      </c>
      <c r="F30" s="42">
        <v>9820</v>
      </c>
      <c r="G30" s="42">
        <v>49579</v>
      </c>
      <c r="H30" s="42">
        <v>151203</v>
      </c>
    </row>
    <row r="31" spans="1:8" ht="15.75" thickBot="1" x14ac:dyDescent="0.3">
      <c r="A31" s="47">
        <v>2001</v>
      </c>
      <c r="B31" s="42">
        <v>48844</v>
      </c>
      <c r="C31" s="42">
        <v>52960</v>
      </c>
      <c r="D31" s="42">
        <v>802</v>
      </c>
      <c r="E31" s="42">
        <v>13886</v>
      </c>
      <c r="F31" s="42">
        <v>14186</v>
      </c>
      <c r="G31" s="42">
        <v>84445</v>
      </c>
      <c r="H31" s="42">
        <v>219215</v>
      </c>
    </row>
    <row r="32" spans="1:8" ht="15.75" thickBot="1" x14ac:dyDescent="0.3">
      <c r="A32" s="47">
        <v>2002</v>
      </c>
      <c r="B32" s="42">
        <v>86825</v>
      </c>
      <c r="C32" s="42">
        <v>89524</v>
      </c>
      <c r="D32" s="42">
        <v>877</v>
      </c>
      <c r="E32" s="42">
        <v>16380</v>
      </c>
      <c r="F32" s="42">
        <v>18230</v>
      </c>
      <c r="G32" s="42">
        <v>116628</v>
      </c>
      <c r="H32" s="42">
        <v>266649</v>
      </c>
    </row>
    <row r="33" spans="1:8" ht="15.75" thickBot="1" x14ac:dyDescent="0.3">
      <c r="A33" s="47">
        <v>2003</v>
      </c>
      <c r="B33" s="42">
        <v>81543</v>
      </c>
      <c r="C33" s="42">
        <v>83058</v>
      </c>
      <c r="D33" s="42">
        <v>1106</v>
      </c>
      <c r="E33" s="42">
        <v>18505</v>
      </c>
      <c r="F33" s="42">
        <v>20505</v>
      </c>
      <c r="G33" s="42">
        <v>160609</v>
      </c>
      <c r="H33" s="42">
        <v>359663</v>
      </c>
    </row>
    <row r="34" spans="1:8" ht="15.75" thickBot="1" x14ac:dyDescent="0.3">
      <c r="A34" s="47">
        <v>2004</v>
      </c>
      <c r="B34" s="42">
        <v>62311</v>
      </c>
      <c r="C34" s="42">
        <v>65623</v>
      </c>
      <c r="D34" s="42">
        <v>1503</v>
      </c>
      <c r="E34" s="42">
        <v>15342</v>
      </c>
      <c r="F34" s="42">
        <v>17133</v>
      </c>
      <c r="G34" s="42">
        <v>147623</v>
      </c>
      <c r="H34" s="42">
        <v>348283</v>
      </c>
    </row>
    <row r="35" spans="1:8" ht="15.75" thickBot="1" x14ac:dyDescent="0.3">
      <c r="A35" s="47">
        <v>2005</v>
      </c>
      <c r="B35" s="42">
        <v>54033</v>
      </c>
      <c r="C35" s="42">
        <v>60272</v>
      </c>
      <c r="D35" s="42">
        <v>853</v>
      </c>
      <c r="E35" s="42">
        <v>11348</v>
      </c>
      <c r="F35" s="42">
        <v>13348</v>
      </c>
      <c r="G35" s="42">
        <v>110116</v>
      </c>
      <c r="H35" s="42">
        <v>261470</v>
      </c>
    </row>
    <row r="36" spans="1:8" ht="15.75" thickBot="1" x14ac:dyDescent="0.3">
      <c r="A36" s="47">
        <v>2006</v>
      </c>
      <c r="B36" s="42">
        <v>61821</v>
      </c>
      <c r="C36" s="42">
        <v>77573</v>
      </c>
      <c r="D36" s="42">
        <v>566</v>
      </c>
      <c r="E36" s="42">
        <v>10522</v>
      </c>
      <c r="F36" s="42">
        <v>11999</v>
      </c>
      <c r="G36" s="42">
        <v>75483</v>
      </c>
      <c r="H36" s="42">
        <v>218650</v>
      </c>
    </row>
    <row r="37" spans="1:8" ht="15.75" thickBot="1" x14ac:dyDescent="0.3">
      <c r="A37" s="47">
        <v>2007</v>
      </c>
      <c r="B37" s="42">
        <v>28222</v>
      </c>
      <c r="C37" s="42">
        <v>37035</v>
      </c>
      <c r="D37" s="42">
        <v>251</v>
      </c>
      <c r="E37" s="42">
        <v>3468</v>
      </c>
      <c r="F37" s="42">
        <v>3606</v>
      </c>
      <c r="G37" s="42">
        <v>44698</v>
      </c>
      <c r="H37" s="42">
        <v>105017</v>
      </c>
    </row>
    <row r="38" spans="1:8" ht="15.75" thickBot="1" x14ac:dyDescent="0.3">
      <c r="A38" s="47">
        <v>2008</v>
      </c>
      <c r="B38" s="42">
        <v>38171</v>
      </c>
      <c r="C38" s="42">
        <v>55532</v>
      </c>
      <c r="D38" s="42">
        <v>424</v>
      </c>
      <c r="E38" s="42">
        <v>5200</v>
      </c>
      <c r="F38" s="42">
        <v>5200</v>
      </c>
      <c r="G38" s="42">
        <v>72406</v>
      </c>
      <c r="H38" s="42">
        <v>189681</v>
      </c>
    </row>
    <row r="39" spans="1:8" ht="15.75" thickBot="1" x14ac:dyDescent="0.3">
      <c r="A39" s="47">
        <v>2009</v>
      </c>
      <c r="B39" s="42">
        <v>44295</v>
      </c>
      <c r="C39" s="42">
        <v>53881</v>
      </c>
      <c r="D39" s="42">
        <v>783</v>
      </c>
      <c r="E39" s="42">
        <v>5410</v>
      </c>
      <c r="F39" s="42">
        <v>5760</v>
      </c>
      <c r="G39" s="42">
        <v>83778</v>
      </c>
      <c r="H39" s="42">
        <v>204987</v>
      </c>
    </row>
    <row r="40" spans="1:8" ht="15.75" thickBot="1" x14ac:dyDescent="0.3">
      <c r="A40" s="47">
        <v>2010</v>
      </c>
      <c r="B40" s="42">
        <v>47220</v>
      </c>
      <c r="C40" s="42">
        <v>72346</v>
      </c>
      <c r="D40" s="42">
        <v>639</v>
      </c>
      <c r="E40" s="42">
        <v>8701</v>
      </c>
      <c r="F40" s="42">
        <v>8701</v>
      </c>
      <c r="G40" s="42">
        <v>164917</v>
      </c>
      <c r="H40" s="42">
        <v>314842</v>
      </c>
    </row>
    <row r="41" spans="1:8" ht="15.75" thickBot="1" x14ac:dyDescent="0.3">
      <c r="A41" s="47">
        <v>2011</v>
      </c>
      <c r="B41" s="42">
        <v>44432</v>
      </c>
      <c r="C41" s="42">
        <v>80574</v>
      </c>
      <c r="D41" s="42">
        <v>566</v>
      </c>
      <c r="E41" s="42">
        <v>8009</v>
      </c>
      <c r="F41" s="42">
        <v>11025</v>
      </c>
      <c r="G41" s="42">
        <v>128280</v>
      </c>
      <c r="H41" s="42">
        <v>305940</v>
      </c>
    </row>
    <row r="42" spans="1:8" ht="15.75" thickBot="1" x14ac:dyDescent="0.3">
      <c r="A42" s="47">
        <v>2012</v>
      </c>
      <c r="B42" s="42">
        <v>52184</v>
      </c>
      <c r="C42" s="42">
        <v>58300</v>
      </c>
      <c r="D42" s="42">
        <v>463</v>
      </c>
      <c r="E42" s="42">
        <v>8143</v>
      </c>
      <c r="F42" s="42">
        <v>8450</v>
      </c>
      <c r="G42" s="42">
        <v>128074</v>
      </c>
      <c r="H42" s="42">
        <v>277071</v>
      </c>
    </row>
    <row r="43" spans="1:8" ht="15.75" thickBot="1" x14ac:dyDescent="0.3">
      <c r="A43" s="47">
        <v>2013</v>
      </c>
      <c r="B43" s="42">
        <v>68386</v>
      </c>
      <c r="C43" s="42">
        <v>67603</v>
      </c>
      <c r="D43" s="42">
        <v>2035</v>
      </c>
      <c r="E43" s="42">
        <v>15197</v>
      </c>
      <c r="F43" s="42">
        <v>20267</v>
      </c>
      <c r="G43" s="42">
        <v>366101</v>
      </c>
      <c r="H43" s="42">
        <v>764029</v>
      </c>
    </row>
    <row r="44" spans="1:8" ht="15.75" thickBot="1" x14ac:dyDescent="0.3">
      <c r="A44" s="47">
        <v>2014</v>
      </c>
      <c r="B44" s="42">
        <v>77982</v>
      </c>
      <c r="C44" s="42">
        <v>78254</v>
      </c>
      <c r="D44" s="42">
        <v>890</v>
      </c>
      <c r="E44" s="42">
        <v>20808</v>
      </c>
      <c r="F44" s="42">
        <v>22915</v>
      </c>
      <c r="G44" s="42">
        <v>297323</v>
      </c>
      <c r="H44" s="42">
        <v>664807</v>
      </c>
    </row>
    <row r="45" spans="1:8" ht="15.75" thickBot="1" x14ac:dyDescent="0.3">
      <c r="A45" s="47">
        <v>2015</v>
      </c>
      <c r="B45" s="42">
        <v>88691</v>
      </c>
      <c r="C45" s="42">
        <v>126882</v>
      </c>
      <c r="D45" s="42">
        <v>1449</v>
      </c>
      <c r="E45" s="42">
        <v>23631</v>
      </c>
      <c r="F45" s="42">
        <v>25327</v>
      </c>
      <c r="G45" s="42">
        <v>384539</v>
      </c>
      <c r="H45" s="42">
        <v>777721</v>
      </c>
    </row>
    <row r="46" spans="1:8" ht="15.75" thickBot="1" x14ac:dyDescent="0.3">
      <c r="A46" s="47">
        <v>2016</v>
      </c>
      <c r="B46" s="42">
        <v>79253</v>
      </c>
      <c r="C46" s="42">
        <v>91048</v>
      </c>
      <c r="D46" s="42">
        <v>407</v>
      </c>
      <c r="E46" s="42">
        <v>8957</v>
      </c>
      <c r="F46" s="42">
        <v>10463</v>
      </c>
      <c r="G46" s="42">
        <v>186565</v>
      </c>
      <c r="H46" s="42">
        <v>394182</v>
      </c>
    </row>
    <row r="47" spans="1:8" ht="15.75" thickBot="1" x14ac:dyDescent="0.3">
      <c r="A47" s="47">
        <v>2017</v>
      </c>
      <c r="B47" s="42">
        <v>56265</v>
      </c>
      <c r="C47" s="42">
        <v>68204</v>
      </c>
      <c r="D47" s="42">
        <v>921</v>
      </c>
      <c r="E47" s="42">
        <v>6058</v>
      </c>
      <c r="F47" s="42">
        <v>6740</v>
      </c>
      <c r="G47" s="42">
        <v>125673</v>
      </c>
      <c r="H47" s="42">
        <v>291492</v>
      </c>
    </row>
    <row r="48" spans="1:8" ht="15.75" thickBot="1" x14ac:dyDescent="0.3">
      <c r="A48" s="16">
        <v>2018</v>
      </c>
      <c r="B48" s="43">
        <v>38816</v>
      </c>
      <c r="C48" s="43">
        <v>42120</v>
      </c>
      <c r="D48" s="43">
        <v>230</v>
      </c>
      <c r="E48" s="43">
        <v>5499</v>
      </c>
      <c r="F48" s="43">
        <v>6099</v>
      </c>
      <c r="G48" s="43">
        <v>74994</v>
      </c>
      <c r="H48" s="43">
        <v>144244</v>
      </c>
    </row>
    <row r="49" spans="1:8" ht="15.75" thickBot="1" x14ac:dyDescent="0.3">
      <c r="A49" s="47">
        <v>2019</v>
      </c>
      <c r="B49" s="42">
        <v>41090</v>
      </c>
      <c r="C49" s="42">
        <v>34619</v>
      </c>
      <c r="D49" s="42">
        <v>374</v>
      </c>
      <c r="E49" s="42">
        <v>14307</v>
      </c>
      <c r="F49" s="26">
        <v>15321</v>
      </c>
      <c r="G49" s="42">
        <v>94939</v>
      </c>
      <c r="H49" s="42">
        <v>190456.1698948977</v>
      </c>
    </row>
    <row r="50" spans="1:8" ht="15.75" thickBot="1" x14ac:dyDescent="0.3">
      <c r="A50" s="47">
        <v>2020</v>
      </c>
      <c r="B50" s="91">
        <v>70654</v>
      </c>
      <c r="C50" s="91">
        <v>65494</v>
      </c>
      <c r="D50" s="91">
        <v>807</v>
      </c>
      <c r="E50" s="91">
        <v>26792</v>
      </c>
      <c r="F50" s="92">
        <v>29397</v>
      </c>
      <c r="G50" s="91">
        <v>125096.76000000001</v>
      </c>
      <c r="H50" s="91">
        <v>289445.32456512947</v>
      </c>
    </row>
    <row r="51" spans="1:8" ht="15.75" thickBot="1" x14ac:dyDescent="0.3">
      <c r="A51" s="47">
        <v>2021</v>
      </c>
      <c r="B51" s="91">
        <v>52076</v>
      </c>
      <c r="C51" s="91">
        <v>56800</v>
      </c>
      <c r="D51" s="91">
        <v>669</v>
      </c>
      <c r="E51" s="91">
        <v>12430</v>
      </c>
      <c r="F51" s="92">
        <v>13408</v>
      </c>
      <c r="G51" s="91">
        <v>117434.76000000001</v>
      </c>
      <c r="H51" s="91">
        <v>232187</v>
      </c>
    </row>
    <row r="52" spans="1:8" ht="15.75" thickBot="1" x14ac:dyDescent="0.3">
      <c r="A52" s="47" t="s">
        <v>42</v>
      </c>
      <c r="B52" s="42">
        <v>12143</v>
      </c>
      <c r="C52" s="50"/>
      <c r="D52" s="26"/>
      <c r="E52" s="42">
        <v>5700</v>
      </c>
      <c r="F52" s="26"/>
      <c r="G52" s="42">
        <v>40000</v>
      </c>
      <c r="H52" s="26"/>
    </row>
    <row r="53" spans="1:8" ht="17.25" x14ac:dyDescent="0.25">
      <c r="A53" s="7" t="s">
        <v>128</v>
      </c>
    </row>
    <row r="54" spans="1:8" ht="17.25" x14ac:dyDescent="0.25">
      <c r="A54" s="7" t="s">
        <v>129</v>
      </c>
    </row>
    <row r="55" spans="1:8" ht="17.25" x14ac:dyDescent="0.25">
      <c r="A55" s="11" t="s">
        <v>152</v>
      </c>
    </row>
    <row r="100" spans="1:47" s="19" customFormat="1" x14ac:dyDescent="0.25">
      <c r="A100" s="17"/>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row>
    <row r="102" spans="1:47" ht="15.75" thickBot="1" x14ac:dyDescent="0.3">
      <c r="A102" s="23" t="s">
        <v>85</v>
      </c>
    </row>
    <row r="103" spans="1:47" ht="15.75" thickBot="1" x14ac:dyDescent="0.3">
      <c r="A103" s="44"/>
      <c r="B103" s="186" t="s">
        <v>86</v>
      </c>
      <c r="C103" s="187"/>
      <c r="D103" s="188" t="s">
        <v>87</v>
      </c>
      <c r="E103" s="189"/>
      <c r="F103" s="190"/>
      <c r="G103" s="189"/>
      <c r="H103" s="190"/>
    </row>
    <row r="104" spans="1:47" ht="18" thickBot="1" x14ac:dyDescent="0.3">
      <c r="A104" s="45"/>
      <c r="B104" s="191" t="s">
        <v>130</v>
      </c>
      <c r="C104" s="192"/>
      <c r="D104" s="48" t="s">
        <v>88</v>
      </c>
      <c r="E104" s="188" t="s">
        <v>131</v>
      </c>
      <c r="F104" s="190"/>
      <c r="G104" s="188" t="s">
        <v>132</v>
      </c>
      <c r="H104" s="190"/>
    </row>
    <row r="105" spans="1:47" ht="15.75" thickBot="1" x14ac:dyDescent="0.3">
      <c r="A105" s="46" t="s">
        <v>0</v>
      </c>
      <c r="B105" s="48" t="s">
        <v>14</v>
      </c>
      <c r="C105" s="48" t="s">
        <v>89</v>
      </c>
      <c r="D105" s="49" t="s">
        <v>14</v>
      </c>
      <c r="E105" s="49" t="s">
        <v>14</v>
      </c>
      <c r="F105" s="49" t="s">
        <v>89</v>
      </c>
      <c r="G105" s="49" t="s">
        <v>14</v>
      </c>
      <c r="H105" s="49" t="s">
        <v>89</v>
      </c>
    </row>
    <row r="106" spans="1:47" ht="15.75" thickBot="1" x14ac:dyDescent="0.3">
      <c r="A106" s="51" t="s">
        <v>134</v>
      </c>
      <c r="B106" s="52">
        <f t="shared" ref="B106:H106" si="0">IFERROR(AVERAGEIFS(B$2:B$81,$A$2:$A$81,"&gt;=1975",$A$2:$A$81,"&lt;=1978"),"")</f>
        <v>14942.5</v>
      </c>
      <c r="C106" s="52" t="str">
        <f t="shared" si="0"/>
        <v/>
      </c>
      <c r="D106" s="52">
        <f t="shared" si="0"/>
        <v>351</v>
      </c>
      <c r="E106" s="52">
        <f t="shared" si="0"/>
        <v>7380.75</v>
      </c>
      <c r="F106" s="52">
        <f t="shared" si="0"/>
        <v>7380.75</v>
      </c>
      <c r="G106" s="52">
        <f t="shared" si="0"/>
        <v>29789.5</v>
      </c>
      <c r="H106" s="52">
        <f t="shared" si="0"/>
        <v>108479.5</v>
      </c>
    </row>
    <row r="107" spans="1:47" ht="15.75" thickBot="1" x14ac:dyDescent="0.3">
      <c r="A107" s="51" t="s">
        <v>135</v>
      </c>
      <c r="B107" s="52">
        <f t="shared" ref="B107:H107" si="1">IFERROR(AVERAGEIFS(B$2:B$81,$A$2:$A$81,"&gt;=1979",$A$2:$A$81,"&lt;=1984"),"")</f>
        <v>11365.833333333334</v>
      </c>
      <c r="C107" s="52">
        <f t="shared" si="1"/>
        <v>18277.5</v>
      </c>
      <c r="D107" s="52">
        <f t="shared" si="1"/>
        <v>265.16666666666669</v>
      </c>
      <c r="E107" s="52">
        <f t="shared" si="1"/>
        <v>12126</v>
      </c>
      <c r="F107" s="52">
        <f t="shared" si="1"/>
        <v>12986.666666666666</v>
      </c>
      <c r="G107" s="52">
        <f t="shared" si="1"/>
        <v>33961</v>
      </c>
      <c r="H107" s="52">
        <f t="shared" si="1"/>
        <v>81692.166666666672</v>
      </c>
    </row>
    <row r="108" spans="1:47" ht="15.75" thickBot="1" x14ac:dyDescent="0.3">
      <c r="A108" s="51" t="s">
        <v>136</v>
      </c>
      <c r="B108" s="52">
        <f t="shared" ref="B108:H108" si="2">IFERROR(AVERAGEIFS(B$2:B$81,$A$2:$A$81,"&gt;=1985",$A$2:$A$81,"&lt;=1995"),"")</f>
        <v>12823.545454545454</v>
      </c>
      <c r="C108" s="52">
        <f t="shared" si="2"/>
        <v>17147.454545454544</v>
      </c>
      <c r="D108" s="52">
        <f t="shared" si="2"/>
        <v>1096.7272727272727</v>
      </c>
      <c r="E108" s="52">
        <f t="shared" si="2"/>
        <v>11384.363636363636</v>
      </c>
      <c r="F108" s="52">
        <f t="shared" si="2"/>
        <v>12676</v>
      </c>
      <c r="G108" s="52">
        <f t="shared" si="2"/>
        <v>69985.636363636368</v>
      </c>
      <c r="H108" s="52">
        <f t="shared" si="2"/>
        <v>190044.72727272726</v>
      </c>
    </row>
    <row r="109" spans="1:47" ht="15.75" thickBot="1" x14ac:dyDescent="0.3">
      <c r="A109" s="51" t="s">
        <v>137</v>
      </c>
      <c r="B109" s="52">
        <f t="shared" ref="B109:H109" si="3">IFERROR(AVERAGEIFS(B$2:B$81,$A$2:$A$81,"&gt;=1996",$A$2:$A$81,"&lt;=1998"),"")</f>
        <v>10235</v>
      </c>
      <c r="C109" s="52">
        <f t="shared" si="3"/>
        <v>15108.333333333334</v>
      </c>
      <c r="D109" s="52">
        <f t="shared" si="3"/>
        <v>1161.6666666666667</v>
      </c>
      <c r="E109" s="52">
        <f t="shared" si="3"/>
        <v>9523.3333333333339</v>
      </c>
      <c r="F109" s="52">
        <f t="shared" si="3"/>
        <v>9523.3333333333339</v>
      </c>
      <c r="G109" s="52">
        <f t="shared" si="3"/>
        <v>48394.333333333336</v>
      </c>
      <c r="H109" s="52">
        <f t="shared" si="3"/>
        <v>131866.66666666666</v>
      </c>
    </row>
    <row r="110" spans="1:47" ht="15.75" thickBot="1" x14ac:dyDescent="0.3">
      <c r="A110" s="53" t="s">
        <v>138</v>
      </c>
      <c r="B110" s="52">
        <f t="shared" ref="B110:H110" si="4">IFERROR(AVERAGEIFS(B$2:B$81,$A$2:$A$81,"&gt;=1999",$A$2:$A$81,"&lt;=2008"),"")</f>
        <v>50057.599999999999</v>
      </c>
      <c r="C110" s="52">
        <f t="shared" si="4"/>
        <v>56603.9</v>
      </c>
      <c r="D110" s="52">
        <f t="shared" si="4"/>
        <v>697.1</v>
      </c>
      <c r="E110" s="52">
        <f t="shared" si="4"/>
        <v>10765.5</v>
      </c>
      <c r="F110" s="52">
        <f t="shared" si="4"/>
        <v>11721.1</v>
      </c>
      <c r="G110" s="52">
        <f t="shared" si="4"/>
        <v>90513.600000000006</v>
      </c>
      <c r="H110" s="52">
        <f t="shared" si="4"/>
        <v>227795.8</v>
      </c>
    </row>
    <row r="111" spans="1:47" ht="15.75" thickBot="1" x14ac:dyDescent="0.3">
      <c r="A111" s="47">
        <v>2009</v>
      </c>
      <c r="B111" s="83">
        <f t="shared" ref="B111:H123" si="5">IF(B39&gt;0,B39,"")</f>
        <v>44295</v>
      </c>
      <c r="C111" s="83">
        <f t="shared" si="5"/>
        <v>53881</v>
      </c>
      <c r="D111" s="83">
        <f t="shared" si="5"/>
        <v>783</v>
      </c>
      <c r="E111" s="83">
        <f t="shared" si="5"/>
        <v>5410</v>
      </c>
      <c r="F111" s="83">
        <f t="shared" si="5"/>
        <v>5760</v>
      </c>
      <c r="G111" s="83">
        <f t="shared" si="5"/>
        <v>83778</v>
      </c>
      <c r="H111" s="83">
        <f t="shared" si="5"/>
        <v>204987</v>
      </c>
    </row>
    <row r="112" spans="1:47" ht="15.75" thickBot="1" x14ac:dyDescent="0.3">
      <c r="A112" s="47">
        <v>2010</v>
      </c>
      <c r="B112" s="83">
        <f t="shared" si="5"/>
        <v>47220</v>
      </c>
      <c r="C112" s="83">
        <f t="shared" si="5"/>
        <v>72346</v>
      </c>
      <c r="D112" s="83">
        <f t="shared" si="5"/>
        <v>639</v>
      </c>
      <c r="E112" s="83">
        <f t="shared" si="5"/>
        <v>8701</v>
      </c>
      <c r="F112" s="83">
        <f t="shared" si="5"/>
        <v>8701</v>
      </c>
      <c r="G112" s="83">
        <f t="shared" si="5"/>
        <v>164917</v>
      </c>
      <c r="H112" s="83">
        <f t="shared" si="5"/>
        <v>314842</v>
      </c>
    </row>
    <row r="113" spans="1:8" ht="15.75" thickBot="1" x14ac:dyDescent="0.3">
      <c r="A113" s="47">
        <v>2011</v>
      </c>
      <c r="B113" s="83">
        <f t="shared" si="5"/>
        <v>44432</v>
      </c>
      <c r="C113" s="83">
        <f t="shared" si="5"/>
        <v>80574</v>
      </c>
      <c r="D113" s="83">
        <f t="shared" si="5"/>
        <v>566</v>
      </c>
      <c r="E113" s="83">
        <f t="shared" si="5"/>
        <v>8009</v>
      </c>
      <c r="F113" s="83">
        <f t="shared" si="5"/>
        <v>11025</v>
      </c>
      <c r="G113" s="83">
        <f t="shared" si="5"/>
        <v>128280</v>
      </c>
      <c r="H113" s="83">
        <f t="shared" si="5"/>
        <v>305940</v>
      </c>
    </row>
    <row r="114" spans="1:8" ht="15.75" thickBot="1" x14ac:dyDescent="0.3">
      <c r="A114" s="47">
        <v>2012</v>
      </c>
      <c r="B114" s="83">
        <f t="shared" si="5"/>
        <v>52184</v>
      </c>
      <c r="C114" s="83">
        <f t="shared" si="5"/>
        <v>58300</v>
      </c>
      <c r="D114" s="83">
        <f t="shared" si="5"/>
        <v>463</v>
      </c>
      <c r="E114" s="83">
        <f t="shared" si="5"/>
        <v>8143</v>
      </c>
      <c r="F114" s="83">
        <f t="shared" si="5"/>
        <v>8450</v>
      </c>
      <c r="G114" s="83">
        <f t="shared" si="5"/>
        <v>128074</v>
      </c>
      <c r="H114" s="83">
        <f t="shared" si="5"/>
        <v>277071</v>
      </c>
    </row>
    <row r="115" spans="1:8" ht="15.75" thickBot="1" x14ac:dyDescent="0.3">
      <c r="A115" s="47">
        <v>2013</v>
      </c>
      <c r="B115" s="83">
        <f t="shared" si="5"/>
        <v>68386</v>
      </c>
      <c r="C115" s="83">
        <f t="shared" si="5"/>
        <v>67603</v>
      </c>
      <c r="D115" s="83">
        <f t="shared" si="5"/>
        <v>2035</v>
      </c>
      <c r="E115" s="83">
        <f t="shared" si="5"/>
        <v>15197</v>
      </c>
      <c r="F115" s="83">
        <f t="shared" si="5"/>
        <v>20267</v>
      </c>
      <c r="G115" s="83">
        <f t="shared" si="5"/>
        <v>366101</v>
      </c>
      <c r="H115" s="83">
        <f t="shared" si="5"/>
        <v>764029</v>
      </c>
    </row>
    <row r="116" spans="1:8" ht="15.75" thickBot="1" x14ac:dyDescent="0.3">
      <c r="A116" s="47">
        <v>2014</v>
      </c>
      <c r="B116" s="83">
        <f t="shared" si="5"/>
        <v>77982</v>
      </c>
      <c r="C116" s="83">
        <f t="shared" si="5"/>
        <v>78254</v>
      </c>
      <c r="D116" s="83">
        <f t="shared" si="5"/>
        <v>890</v>
      </c>
      <c r="E116" s="83">
        <f t="shared" si="5"/>
        <v>20808</v>
      </c>
      <c r="F116" s="83">
        <f t="shared" si="5"/>
        <v>22915</v>
      </c>
      <c r="G116" s="83">
        <f t="shared" si="5"/>
        <v>297323</v>
      </c>
      <c r="H116" s="83">
        <f t="shared" si="5"/>
        <v>664807</v>
      </c>
    </row>
    <row r="117" spans="1:8" ht="15.75" thickBot="1" x14ac:dyDescent="0.3">
      <c r="A117" s="47">
        <v>2015</v>
      </c>
      <c r="B117" s="83">
        <f t="shared" si="5"/>
        <v>88691</v>
      </c>
      <c r="C117" s="83">
        <f t="shared" si="5"/>
        <v>126882</v>
      </c>
      <c r="D117" s="83">
        <f t="shared" si="5"/>
        <v>1449</v>
      </c>
      <c r="E117" s="83">
        <f t="shared" si="5"/>
        <v>23631</v>
      </c>
      <c r="F117" s="83">
        <f t="shared" si="5"/>
        <v>25327</v>
      </c>
      <c r="G117" s="83">
        <f t="shared" si="5"/>
        <v>384539</v>
      </c>
      <c r="H117" s="83">
        <f t="shared" si="5"/>
        <v>777721</v>
      </c>
    </row>
    <row r="118" spans="1:8" ht="15.75" thickBot="1" x14ac:dyDescent="0.3">
      <c r="A118" s="47">
        <v>2016</v>
      </c>
      <c r="B118" s="83">
        <f t="shared" si="5"/>
        <v>79253</v>
      </c>
      <c r="C118" s="83">
        <f t="shared" si="5"/>
        <v>91048</v>
      </c>
      <c r="D118" s="83">
        <f t="shared" si="5"/>
        <v>407</v>
      </c>
      <c r="E118" s="83">
        <f t="shared" si="5"/>
        <v>8957</v>
      </c>
      <c r="F118" s="83">
        <f t="shared" si="5"/>
        <v>10463</v>
      </c>
      <c r="G118" s="83">
        <f t="shared" si="5"/>
        <v>186565</v>
      </c>
      <c r="H118" s="83">
        <f t="shared" si="5"/>
        <v>394182</v>
      </c>
    </row>
    <row r="119" spans="1:8" ht="15.75" thickBot="1" x14ac:dyDescent="0.3">
      <c r="A119" s="47">
        <v>2017</v>
      </c>
      <c r="B119" s="83">
        <f t="shared" si="5"/>
        <v>56265</v>
      </c>
      <c r="C119" s="83">
        <f t="shared" si="5"/>
        <v>68204</v>
      </c>
      <c r="D119" s="83">
        <f t="shared" si="5"/>
        <v>921</v>
      </c>
      <c r="E119" s="83">
        <f t="shared" si="5"/>
        <v>6058</v>
      </c>
      <c r="F119" s="83">
        <f t="shared" si="5"/>
        <v>6740</v>
      </c>
      <c r="G119" s="83">
        <f t="shared" si="5"/>
        <v>125673</v>
      </c>
      <c r="H119" s="83">
        <f t="shared" si="5"/>
        <v>291492</v>
      </c>
    </row>
    <row r="120" spans="1:8" ht="15.75" thickBot="1" x14ac:dyDescent="0.3">
      <c r="A120" s="16">
        <v>2018</v>
      </c>
      <c r="B120" s="83">
        <f t="shared" si="5"/>
        <v>38816</v>
      </c>
      <c r="C120" s="83">
        <f t="shared" si="5"/>
        <v>42120</v>
      </c>
      <c r="D120" s="83">
        <f t="shared" si="5"/>
        <v>230</v>
      </c>
      <c r="E120" s="83">
        <f t="shared" si="5"/>
        <v>5499</v>
      </c>
      <c r="F120" s="83">
        <f t="shared" si="5"/>
        <v>6099</v>
      </c>
      <c r="G120" s="83">
        <f t="shared" si="5"/>
        <v>74994</v>
      </c>
      <c r="H120" s="83">
        <f t="shared" si="5"/>
        <v>144244</v>
      </c>
    </row>
    <row r="121" spans="1:8" ht="15.75" thickBot="1" x14ac:dyDescent="0.3">
      <c r="A121" s="47">
        <v>2019</v>
      </c>
      <c r="B121" s="83">
        <f t="shared" si="5"/>
        <v>41090</v>
      </c>
      <c r="C121" s="83">
        <f t="shared" si="5"/>
        <v>34619</v>
      </c>
      <c r="D121" s="83">
        <f t="shared" si="5"/>
        <v>374</v>
      </c>
      <c r="E121" s="83">
        <f t="shared" si="5"/>
        <v>14307</v>
      </c>
      <c r="F121" s="83">
        <f t="shared" si="5"/>
        <v>15321</v>
      </c>
      <c r="G121" s="83">
        <f t="shared" si="5"/>
        <v>94939</v>
      </c>
      <c r="H121" s="83">
        <f t="shared" si="5"/>
        <v>190456.1698948977</v>
      </c>
    </row>
    <row r="122" spans="1:8" ht="15.75" thickBot="1" x14ac:dyDescent="0.3">
      <c r="A122" s="47">
        <v>2020</v>
      </c>
      <c r="B122" s="83">
        <f t="shared" si="5"/>
        <v>70654</v>
      </c>
      <c r="C122" s="83">
        <f t="shared" si="5"/>
        <v>65494</v>
      </c>
      <c r="D122" s="83">
        <f t="shared" si="5"/>
        <v>807</v>
      </c>
      <c r="E122" s="83">
        <f t="shared" si="5"/>
        <v>26792</v>
      </c>
      <c r="F122" s="83">
        <f t="shared" si="5"/>
        <v>29397</v>
      </c>
      <c r="G122" s="83">
        <f t="shared" si="5"/>
        <v>125096.76000000001</v>
      </c>
      <c r="H122" s="83">
        <f t="shared" si="5"/>
        <v>289445.32456512947</v>
      </c>
    </row>
    <row r="123" spans="1:8" ht="15.75" thickBot="1" x14ac:dyDescent="0.3">
      <c r="A123" s="47">
        <v>2021</v>
      </c>
      <c r="B123" s="83">
        <f t="shared" si="5"/>
        <v>52076</v>
      </c>
      <c r="C123" s="83">
        <f t="shared" si="5"/>
        <v>56800</v>
      </c>
      <c r="D123" s="83">
        <f t="shared" si="5"/>
        <v>669</v>
      </c>
      <c r="E123" s="83">
        <f t="shared" si="5"/>
        <v>12430</v>
      </c>
      <c r="F123" s="83">
        <f t="shared" si="5"/>
        <v>13408</v>
      </c>
      <c r="G123" s="83">
        <f t="shared" si="5"/>
        <v>117434.76000000001</v>
      </c>
      <c r="H123" s="83">
        <f t="shared" si="5"/>
        <v>232187</v>
      </c>
    </row>
    <row r="124" spans="1:8" ht="15.75" thickBot="1" x14ac:dyDescent="0.3">
      <c r="A124" s="47" t="s">
        <v>42</v>
      </c>
      <c r="B124" s="42">
        <v>12143</v>
      </c>
      <c r="C124" s="50"/>
      <c r="D124" s="26"/>
      <c r="E124" s="42">
        <v>5700</v>
      </c>
      <c r="F124" s="26"/>
      <c r="G124" s="42">
        <v>40000</v>
      </c>
      <c r="H124" s="26"/>
    </row>
    <row r="125" spans="1:8" ht="17.25" x14ac:dyDescent="0.25">
      <c r="A125" s="7" t="s">
        <v>128</v>
      </c>
    </row>
    <row r="126" spans="1:8" ht="17.25" x14ac:dyDescent="0.25">
      <c r="A126" s="7" t="s">
        <v>129</v>
      </c>
    </row>
    <row r="127" spans="1:8" ht="17.25" x14ac:dyDescent="0.25">
      <c r="A127" s="11" t="s">
        <v>152</v>
      </c>
    </row>
  </sheetData>
  <mergeCells count="11">
    <mergeCell ref="G2:H3"/>
    <mergeCell ref="B103:C103"/>
    <mergeCell ref="D103:F103"/>
    <mergeCell ref="G103:H103"/>
    <mergeCell ref="B104:C104"/>
    <mergeCell ref="E104:F104"/>
    <mergeCell ref="G104:H104"/>
    <mergeCell ref="B2:C2"/>
    <mergeCell ref="D2:F2"/>
    <mergeCell ref="B3:C3"/>
    <mergeCell ref="E3:F3"/>
  </mergeCells>
  <pageMargins left="0.7" right="0.7" top="0.75" bottom="0.75" header="0.3" footer="0.3"/>
  <pageSetup orientation="portrait"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dimension ref="A1:BA124"/>
  <sheetViews>
    <sheetView zoomScale="85" zoomScaleNormal="85" workbookViewId="0"/>
  </sheetViews>
  <sheetFormatPr defaultColWidth="9.140625" defaultRowHeight="15" x14ac:dyDescent="0.25"/>
  <cols>
    <col min="1" max="1" width="14.28515625" style="6" customWidth="1"/>
    <col min="2" max="53" width="9.140625" style="8"/>
    <col min="54" max="16384" width="9.140625" style="5"/>
  </cols>
  <sheetData>
    <row r="1" spans="1:7" ht="15.75" thickBot="1" x14ac:dyDescent="0.3">
      <c r="A1" s="23" t="s">
        <v>90</v>
      </c>
    </row>
    <row r="2" spans="1:7" ht="15.75" thickBot="1" x14ac:dyDescent="0.3">
      <c r="A2" s="155" t="s">
        <v>0</v>
      </c>
      <c r="B2" s="150" t="s">
        <v>91</v>
      </c>
      <c r="C2" s="151"/>
      <c r="D2" s="151"/>
      <c r="E2" s="151"/>
      <c r="F2" s="151"/>
      <c r="G2" s="153"/>
    </row>
    <row r="3" spans="1:7" ht="15.75" thickBot="1" x14ac:dyDescent="0.3">
      <c r="A3" s="156"/>
      <c r="B3" s="150" t="s">
        <v>92</v>
      </c>
      <c r="C3" s="153"/>
      <c r="D3" s="154" t="s">
        <v>93</v>
      </c>
      <c r="E3" s="153"/>
      <c r="F3" s="154" t="s">
        <v>94</v>
      </c>
      <c r="G3" s="153"/>
    </row>
    <row r="4" spans="1:7" ht="15.75" thickBot="1" x14ac:dyDescent="0.3">
      <c r="A4" s="157"/>
      <c r="B4" s="37" t="s">
        <v>14</v>
      </c>
      <c r="C4" s="10" t="s">
        <v>32</v>
      </c>
      <c r="D4" s="37" t="s">
        <v>14</v>
      </c>
      <c r="E4" s="10" t="s">
        <v>32</v>
      </c>
      <c r="F4" s="37" t="s">
        <v>14</v>
      </c>
      <c r="G4" s="10" t="s">
        <v>32</v>
      </c>
    </row>
    <row r="5" spans="1:7" ht="15.75" thickBot="1" x14ac:dyDescent="0.3">
      <c r="A5" s="14">
        <v>1975</v>
      </c>
      <c r="B5" s="12">
        <v>5197</v>
      </c>
      <c r="C5" s="12">
        <v>5303</v>
      </c>
      <c r="D5" s="12">
        <v>2062</v>
      </c>
      <c r="E5" s="12">
        <v>2689</v>
      </c>
      <c r="F5" s="12">
        <v>4427</v>
      </c>
      <c r="G5" s="12">
        <v>4548</v>
      </c>
    </row>
    <row r="6" spans="1:7" ht="15.75" thickBot="1" x14ac:dyDescent="0.3">
      <c r="A6" s="14">
        <v>1976</v>
      </c>
      <c r="B6" s="12">
        <v>9807</v>
      </c>
      <c r="C6" s="12">
        <v>9908</v>
      </c>
      <c r="D6" s="12">
        <v>1326</v>
      </c>
      <c r="E6" s="12">
        <v>2036</v>
      </c>
      <c r="F6" s="12">
        <v>7999</v>
      </c>
      <c r="G6" s="12">
        <v>8153</v>
      </c>
    </row>
    <row r="7" spans="1:7" ht="15.75" thickBot="1" x14ac:dyDescent="0.3">
      <c r="A7" s="14">
        <v>1977</v>
      </c>
      <c r="B7" s="12">
        <v>11478</v>
      </c>
      <c r="C7" s="12">
        <v>12093</v>
      </c>
      <c r="D7" s="12">
        <v>3314</v>
      </c>
      <c r="E7" s="12">
        <v>3919</v>
      </c>
      <c r="F7" s="12">
        <v>9492</v>
      </c>
      <c r="G7" s="12">
        <v>10362</v>
      </c>
    </row>
    <row r="8" spans="1:7" ht="15.75" thickBot="1" x14ac:dyDescent="0.3">
      <c r="A8" s="14">
        <v>1978</v>
      </c>
      <c r="B8" s="12">
        <v>12059</v>
      </c>
      <c r="C8" s="12">
        <v>12244</v>
      </c>
      <c r="D8" s="12">
        <v>2062</v>
      </c>
      <c r="E8" s="12">
        <v>3700</v>
      </c>
      <c r="F8" s="12">
        <v>5872</v>
      </c>
      <c r="G8" s="12">
        <v>6879</v>
      </c>
    </row>
    <row r="9" spans="1:7" ht="15.75" thickBot="1" x14ac:dyDescent="0.3">
      <c r="A9" s="14">
        <v>1979</v>
      </c>
      <c r="B9" s="12">
        <v>12205</v>
      </c>
      <c r="C9" s="12">
        <v>12469</v>
      </c>
      <c r="D9" s="12">
        <v>7217</v>
      </c>
      <c r="E9" s="12">
        <v>8907</v>
      </c>
      <c r="F9" s="12">
        <v>8040</v>
      </c>
      <c r="G9" s="12">
        <v>8799</v>
      </c>
    </row>
    <row r="10" spans="1:7" ht="15.75" thickBot="1" x14ac:dyDescent="0.3">
      <c r="A10" s="14">
        <v>1980</v>
      </c>
      <c r="B10" s="12">
        <v>5555</v>
      </c>
      <c r="C10" s="12">
        <v>5832</v>
      </c>
      <c r="D10" s="12">
        <v>3680</v>
      </c>
      <c r="E10" s="12">
        <v>4820</v>
      </c>
      <c r="F10" s="12">
        <v>10630</v>
      </c>
      <c r="G10" s="12">
        <v>11183</v>
      </c>
    </row>
    <row r="11" spans="1:7" ht="15.75" thickBot="1" x14ac:dyDescent="0.3">
      <c r="A11" s="14">
        <v>1981</v>
      </c>
      <c r="B11" s="12">
        <v>10752</v>
      </c>
      <c r="C11" s="12">
        <v>10939</v>
      </c>
      <c r="D11" s="12">
        <v>4435</v>
      </c>
      <c r="E11" s="12">
        <v>6751</v>
      </c>
      <c r="F11" s="12">
        <v>8724</v>
      </c>
      <c r="G11" s="12">
        <v>9342</v>
      </c>
    </row>
    <row r="12" spans="1:7" ht="15.75" thickBot="1" x14ac:dyDescent="0.3">
      <c r="A12" s="14">
        <v>1982</v>
      </c>
      <c r="B12" s="12">
        <v>5085</v>
      </c>
      <c r="C12" s="12">
        <v>5282</v>
      </c>
      <c r="D12" s="12">
        <v>3415</v>
      </c>
      <c r="E12" s="12">
        <v>4514</v>
      </c>
      <c r="F12" s="12">
        <v>10870</v>
      </c>
      <c r="G12" s="12">
        <v>11774</v>
      </c>
    </row>
    <row r="13" spans="1:7" ht="15.75" thickBot="1" x14ac:dyDescent="0.3">
      <c r="A13" s="14">
        <v>1983</v>
      </c>
      <c r="B13" s="12">
        <v>4431</v>
      </c>
      <c r="C13" s="12">
        <v>4525</v>
      </c>
      <c r="D13" s="12">
        <v>2136</v>
      </c>
      <c r="E13" s="12">
        <v>3152</v>
      </c>
      <c r="F13" s="12">
        <v>4186</v>
      </c>
      <c r="G13" s="12">
        <v>4885</v>
      </c>
    </row>
    <row r="14" spans="1:7" ht="15.75" thickBot="1" x14ac:dyDescent="0.3">
      <c r="A14" s="14">
        <v>1984</v>
      </c>
      <c r="B14" s="12">
        <v>20341</v>
      </c>
      <c r="C14" s="12">
        <v>21623</v>
      </c>
      <c r="D14" s="12">
        <v>3461</v>
      </c>
      <c r="E14" s="12">
        <v>4552</v>
      </c>
      <c r="F14" s="12">
        <v>11168</v>
      </c>
      <c r="G14" s="12">
        <v>12437</v>
      </c>
    </row>
    <row r="15" spans="1:7" ht="15.75" thickBot="1" x14ac:dyDescent="0.3">
      <c r="A15" s="14">
        <v>1985</v>
      </c>
      <c r="B15" s="12">
        <v>18670</v>
      </c>
      <c r="C15" s="12">
        <v>19473</v>
      </c>
      <c r="D15" s="12">
        <v>6628</v>
      </c>
      <c r="E15" s="12">
        <v>7685</v>
      </c>
      <c r="F15" s="12">
        <v>14822</v>
      </c>
      <c r="G15" s="12">
        <v>15805</v>
      </c>
    </row>
    <row r="16" spans="1:7" ht="15.75" thickBot="1" x14ac:dyDescent="0.3">
      <c r="A16" s="14">
        <v>1986</v>
      </c>
      <c r="B16" s="12">
        <v>10389</v>
      </c>
      <c r="C16" s="12">
        <v>11920</v>
      </c>
      <c r="D16" s="12">
        <v>6748</v>
      </c>
      <c r="E16" s="12">
        <v>7799</v>
      </c>
      <c r="F16" s="12">
        <v>14844</v>
      </c>
      <c r="G16" s="12">
        <v>15965</v>
      </c>
    </row>
    <row r="17" spans="1:7" ht="15.75" thickBot="1" x14ac:dyDescent="0.3">
      <c r="A17" s="14">
        <v>1987</v>
      </c>
      <c r="B17" s="12">
        <v>13560</v>
      </c>
      <c r="C17" s="12">
        <v>15725</v>
      </c>
      <c r="D17" s="12">
        <v>4577</v>
      </c>
      <c r="E17" s="12">
        <v>6023</v>
      </c>
      <c r="F17" s="12">
        <v>17603</v>
      </c>
      <c r="G17" s="12">
        <v>19411</v>
      </c>
    </row>
    <row r="18" spans="1:7" ht="15.75" thickBot="1" x14ac:dyDescent="0.3">
      <c r="A18" s="14">
        <v>1988</v>
      </c>
      <c r="B18" s="12">
        <v>14889</v>
      </c>
      <c r="C18" s="12">
        <v>17185</v>
      </c>
      <c r="D18" s="12">
        <v>7805</v>
      </c>
      <c r="E18" s="12">
        <v>9257</v>
      </c>
      <c r="F18" s="12">
        <v>41746</v>
      </c>
      <c r="G18" s="12">
        <v>44380</v>
      </c>
    </row>
    <row r="19" spans="1:7" ht="15.75" thickBot="1" x14ac:dyDescent="0.3">
      <c r="A19" s="14">
        <v>1989</v>
      </c>
      <c r="B19" s="12">
        <v>10389</v>
      </c>
      <c r="C19" s="12">
        <v>12000</v>
      </c>
      <c r="D19" s="12">
        <v>4401</v>
      </c>
      <c r="E19" s="12">
        <v>5980</v>
      </c>
      <c r="F19" s="12">
        <v>28279</v>
      </c>
      <c r="G19" s="12">
        <v>31690</v>
      </c>
    </row>
    <row r="20" spans="1:7" ht="15.75" thickBot="1" x14ac:dyDescent="0.3">
      <c r="A20" s="14">
        <v>1990</v>
      </c>
      <c r="B20" s="12">
        <v>5104</v>
      </c>
      <c r="C20" s="12">
        <v>6789</v>
      </c>
      <c r="D20" s="12">
        <v>4313</v>
      </c>
      <c r="E20" s="12">
        <v>5373</v>
      </c>
      <c r="F20" s="12">
        <v>26799</v>
      </c>
      <c r="G20" s="12">
        <v>29593</v>
      </c>
    </row>
    <row r="21" spans="1:7" ht="15.75" thickBot="1" x14ac:dyDescent="0.3">
      <c r="A21" s="14">
        <v>1991</v>
      </c>
      <c r="B21" s="12">
        <v>5557</v>
      </c>
      <c r="C21" s="12">
        <v>7685</v>
      </c>
      <c r="D21" s="12">
        <v>5633</v>
      </c>
      <c r="E21" s="12">
        <v>6926</v>
      </c>
      <c r="F21" s="12">
        <v>26100</v>
      </c>
      <c r="G21" s="12">
        <v>29825</v>
      </c>
    </row>
    <row r="22" spans="1:7" ht="15.75" thickBot="1" x14ac:dyDescent="0.3">
      <c r="A22" s="14">
        <v>1992</v>
      </c>
      <c r="B22" s="12">
        <v>9060</v>
      </c>
      <c r="C22" s="12">
        <v>11863</v>
      </c>
      <c r="D22" s="12">
        <v>6044</v>
      </c>
      <c r="E22" s="12">
        <v>7460</v>
      </c>
      <c r="F22" s="12">
        <v>26090</v>
      </c>
      <c r="G22" s="12">
        <v>28350</v>
      </c>
    </row>
    <row r="23" spans="1:7" ht="15.75" thickBot="1" x14ac:dyDescent="0.3">
      <c r="A23" s="14">
        <v>1993</v>
      </c>
      <c r="B23" s="12">
        <v>5345</v>
      </c>
      <c r="C23" s="12">
        <v>9317</v>
      </c>
      <c r="D23" s="12">
        <v>4342</v>
      </c>
      <c r="E23" s="12">
        <v>6506</v>
      </c>
      <c r="F23" s="12">
        <v>10446</v>
      </c>
      <c r="G23" s="12">
        <v>14012</v>
      </c>
    </row>
    <row r="24" spans="1:7" ht="15.75" thickBot="1" x14ac:dyDescent="0.3">
      <c r="A24" s="14">
        <v>1994</v>
      </c>
      <c r="B24" s="12">
        <v>6486</v>
      </c>
      <c r="C24" s="12">
        <v>9412</v>
      </c>
      <c r="D24" s="12">
        <v>10475</v>
      </c>
      <c r="E24" s="12">
        <v>12188</v>
      </c>
      <c r="F24" s="12">
        <v>23570</v>
      </c>
      <c r="G24" s="12">
        <v>25890</v>
      </c>
    </row>
    <row r="25" spans="1:7" ht="15.75" thickBot="1" x14ac:dyDescent="0.3">
      <c r="A25" s="14">
        <v>1995</v>
      </c>
      <c r="B25" s="12">
        <v>5194</v>
      </c>
      <c r="C25" s="12">
        <v>8845</v>
      </c>
      <c r="D25" s="12">
        <v>5164</v>
      </c>
      <c r="E25" s="12">
        <v>8045</v>
      </c>
      <c r="F25" s="12">
        <v>26715</v>
      </c>
      <c r="G25" s="12">
        <v>31194</v>
      </c>
    </row>
    <row r="26" spans="1:7" ht="15.75" thickBot="1" x14ac:dyDescent="0.3">
      <c r="A26" s="14">
        <v>1996</v>
      </c>
      <c r="B26" s="12">
        <v>9211</v>
      </c>
      <c r="C26" s="12">
        <v>13285</v>
      </c>
      <c r="D26" s="12">
        <v>7394</v>
      </c>
      <c r="E26" s="12">
        <v>10274</v>
      </c>
      <c r="F26" s="12">
        <v>33051</v>
      </c>
      <c r="G26" s="12">
        <v>39705</v>
      </c>
    </row>
    <row r="27" spans="1:7" ht="15.75" thickBot="1" x14ac:dyDescent="0.3">
      <c r="A27" s="14">
        <v>1997</v>
      </c>
      <c r="B27" s="12">
        <v>10026</v>
      </c>
      <c r="C27" s="12">
        <v>13069</v>
      </c>
      <c r="D27" s="12">
        <v>3726</v>
      </c>
      <c r="E27" s="12">
        <v>6165</v>
      </c>
      <c r="F27" s="12">
        <v>22305</v>
      </c>
      <c r="G27" s="12">
        <v>27516</v>
      </c>
    </row>
    <row r="28" spans="1:7" ht="15.75" thickBot="1" x14ac:dyDescent="0.3">
      <c r="A28" s="14">
        <v>1998</v>
      </c>
      <c r="B28" s="12">
        <v>8245</v>
      </c>
      <c r="C28" s="12">
        <v>10869</v>
      </c>
      <c r="D28" s="12">
        <v>5516</v>
      </c>
      <c r="E28" s="12">
        <v>7175</v>
      </c>
      <c r="F28" s="12">
        <v>24708</v>
      </c>
      <c r="G28" s="12">
        <v>28882</v>
      </c>
    </row>
    <row r="29" spans="1:7" ht="15.75" thickBot="1" x14ac:dyDescent="0.3">
      <c r="A29" s="14">
        <v>1999</v>
      </c>
      <c r="B29" s="12">
        <v>8063</v>
      </c>
      <c r="C29" s="12">
        <v>10632</v>
      </c>
      <c r="D29" s="12">
        <v>4166</v>
      </c>
      <c r="E29" s="12">
        <v>6232</v>
      </c>
      <c r="F29" s="12">
        <v>23963</v>
      </c>
      <c r="G29" s="12">
        <v>27271</v>
      </c>
    </row>
    <row r="30" spans="1:7" ht="15.75" thickBot="1" x14ac:dyDescent="0.3">
      <c r="A30" s="14">
        <v>2000</v>
      </c>
      <c r="B30" s="12">
        <v>6855</v>
      </c>
      <c r="C30" s="12">
        <v>9119</v>
      </c>
      <c r="D30" s="12">
        <v>6787</v>
      </c>
      <c r="E30" s="12">
        <v>9462</v>
      </c>
      <c r="F30" s="12">
        <v>15730</v>
      </c>
      <c r="G30" s="12">
        <v>19588</v>
      </c>
    </row>
    <row r="31" spans="1:7" ht="15.75" thickBot="1" x14ac:dyDescent="0.3">
      <c r="A31" s="14">
        <v>2001</v>
      </c>
      <c r="B31" s="12">
        <v>11662</v>
      </c>
      <c r="C31" s="12">
        <v>15998</v>
      </c>
      <c r="D31" s="12">
        <v>10563</v>
      </c>
      <c r="E31" s="12">
        <v>14704</v>
      </c>
      <c r="F31" s="12">
        <v>38717</v>
      </c>
      <c r="G31" s="12">
        <v>43836</v>
      </c>
    </row>
    <row r="32" spans="1:7" ht="15.75" thickBot="1" x14ac:dyDescent="0.3">
      <c r="A32" s="14">
        <v>2002</v>
      </c>
      <c r="B32" s="12">
        <v>18089</v>
      </c>
      <c r="C32" s="12">
        <v>22657</v>
      </c>
      <c r="D32" s="12">
        <v>14054</v>
      </c>
      <c r="E32" s="12">
        <v>19019</v>
      </c>
      <c r="F32" s="12">
        <v>41058</v>
      </c>
      <c r="G32" s="12">
        <v>47905</v>
      </c>
    </row>
    <row r="33" spans="1:7" ht="15.75" thickBot="1" x14ac:dyDescent="0.3">
      <c r="A33" s="14">
        <v>2003</v>
      </c>
      <c r="B33" s="12">
        <v>10906</v>
      </c>
      <c r="C33" s="12">
        <v>15095</v>
      </c>
      <c r="D33" s="12">
        <v>11149</v>
      </c>
      <c r="E33" s="12">
        <v>15693</v>
      </c>
      <c r="F33" s="12">
        <v>58998</v>
      </c>
      <c r="G33" s="12">
        <v>66246</v>
      </c>
    </row>
    <row r="34" spans="1:7" ht="15.75" thickBot="1" x14ac:dyDescent="0.3">
      <c r="A34" s="14">
        <v>2004</v>
      </c>
      <c r="B34" s="12">
        <v>9975</v>
      </c>
      <c r="C34" s="12">
        <v>14792</v>
      </c>
      <c r="D34" s="12">
        <v>3902</v>
      </c>
      <c r="E34" s="12">
        <v>10419</v>
      </c>
      <c r="F34" s="12">
        <v>40033</v>
      </c>
      <c r="G34" s="12">
        <v>46062</v>
      </c>
    </row>
    <row r="35" spans="1:7" ht="15.75" thickBot="1" x14ac:dyDescent="0.3">
      <c r="A35" s="14">
        <v>2005</v>
      </c>
      <c r="B35" s="12">
        <v>8114</v>
      </c>
      <c r="C35" s="12">
        <v>9535</v>
      </c>
      <c r="D35" s="12">
        <v>6631</v>
      </c>
      <c r="E35" s="12">
        <v>8931</v>
      </c>
      <c r="F35" s="12">
        <v>17618</v>
      </c>
      <c r="G35" s="12">
        <v>19301</v>
      </c>
    </row>
    <row r="36" spans="1:7" ht="15.75" thickBot="1" x14ac:dyDescent="0.3">
      <c r="A36" s="14">
        <v>2006</v>
      </c>
      <c r="B36" s="12">
        <v>4711</v>
      </c>
      <c r="C36" s="12">
        <v>5902</v>
      </c>
      <c r="D36" s="12">
        <v>4108</v>
      </c>
      <c r="E36" s="12">
        <v>6194</v>
      </c>
      <c r="F36" s="12">
        <v>28082</v>
      </c>
      <c r="G36" s="12">
        <v>29926</v>
      </c>
    </row>
    <row r="37" spans="1:7" ht="15.75" thickBot="1" x14ac:dyDescent="0.3">
      <c r="A37" s="14">
        <v>2007</v>
      </c>
      <c r="B37" s="12">
        <v>4304</v>
      </c>
      <c r="C37" s="12">
        <v>5759</v>
      </c>
      <c r="D37" s="12">
        <v>528</v>
      </c>
      <c r="E37" s="12">
        <v>1536</v>
      </c>
      <c r="F37" s="12">
        <v>6764</v>
      </c>
      <c r="G37" s="12">
        <v>9665</v>
      </c>
    </row>
    <row r="38" spans="1:7" ht="15.75" thickBot="1" x14ac:dyDescent="0.3">
      <c r="A38" s="14">
        <v>2008</v>
      </c>
      <c r="B38" s="12">
        <v>3810</v>
      </c>
      <c r="C38" s="12">
        <v>4865</v>
      </c>
      <c r="D38" s="12">
        <v>1202</v>
      </c>
      <c r="E38" s="12">
        <v>1682</v>
      </c>
      <c r="F38" s="12">
        <v>11119</v>
      </c>
      <c r="G38" s="12">
        <v>12405</v>
      </c>
    </row>
    <row r="39" spans="1:7" ht="15.75" thickBot="1" x14ac:dyDescent="0.3">
      <c r="A39" s="14">
        <v>2009</v>
      </c>
      <c r="B39" s="12">
        <v>5390</v>
      </c>
      <c r="C39" s="12">
        <v>5390</v>
      </c>
      <c r="D39" s="12">
        <v>2905</v>
      </c>
      <c r="E39" s="12">
        <v>3343</v>
      </c>
      <c r="F39" s="12">
        <v>14094</v>
      </c>
      <c r="G39" s="12">
        <v>15881</v>
      </c>
    </row>
    <row r="40" spans="1:7" ht="15.75" thickBot="1" x14ac:dyDescent="0.3">
      <c r="A40" s="14">
        <v>2010</v>
      </c>
      <c r="B40" s="12">
        <v>5384</v>
      </c>
      <c r="C40" s="12">
        <v>7254</v>
      </c>
      <c r="D40" s="12">
        <v>4225</v>
      </c>
      <c r="E40" s="12">
        <v>5118</v>
      </c>
      <c r="F40" s="12">
        <v>22197</v>
      </c>
      <c r="G40" s="12">
        <v>25846</v>
      </c>
    </row>
    <row r="41" spans="1:7" ht="15.75" thickBot="1" x14ac:dyDescent="0.3">
      <c r="A41" s="14">
        <v>2011</v>
      </c>
      <c r="B41" s="12">
        <v>7665</v>
      </c>
      <c r="C41" s="12">
        <v>9780</v>
      </c>
      <c r="D41" s="12">
        <v>3638</v>
      </c>
      <c r="E41" s="12">
        <v>5861</v>
      </c>
      <c r="F41" s="12">
        <v>30713</v>
      </c>
      <c r="G41" s="12">
        <v>36546</v>
      </c>
    </row>
    <row r="42" spans="1:7" ht="15.75" thickBot="1" x14ac:dyDescent="0.3">
      <c r="A42" s="14">
        <v>2012</v>
      </c>
      <c r="B42" s="12">
        <v>7515</v>
      </c>
      <c r="C42" s="12">
        <v>10068</v>
      </c>
      <c r="D42" s="12">
        <v>4812</v>
      </c>
      <c r="E42" s="12">
        <v>6657</v>
      </c>
      <c r="F42" s="12">
        <v>20018</v>
      </c>
      <c r="G42" s="12">
        <v>24112</v>
      </c>
    </row>
    <row r="43" spans="1:7" ht="15.75" thickBot="1" x14ac:dyDescent="0.3">
      <c r="A43" s="14">
        <v>2013</v>
      </c>
      <c r="B43" s="12">
        <v>18194</v>
      </c>
      <c r="C43" s="12">
        <v>22073</v>
      </c>
      <c r="D43" s="12">
        <v>7364</v>
      </c>
      <c r="E43" s="12">
        <v>10836</v>
      </c>
      <c r="F43" s="12">
        <v>23411</v>
      </c>
      <c r="G43" s="12">
        <v>32213</v>
      </c>
    </row>
    <row r="44" spans="1:7" ht="15.75" thickBot="1" x14ac:dyDescent="0.3">
      <c r="A44" s="14">
        <v>2014</v>
      </c>
      <c r="B44" s="12">
        <v>11452</v>
      </c>
      <c r="C44" s="12">
        <v>16210</v>
      </c>
      <c r="D44" s="12">
        <v>8655</v>
      </c>
      <c r="E44" s="12">
        <v>13136</v>
      </c>
      <c r="F44" s="12">
        <v>28200</v>
      </c>
      <c r="G44" s="12">
        <v>34750</v>
      </c>
    </row>
    <row r="45" spans="1:7" ht="15.75" thickBot="1" x14ac:dyDescent="0.3">
      <c r="A45" s="14">
        <v>2015</v>
      </c>
      <c r="B45" s="12">
        <v>12678</v>
      </c>
      <c r="C45" s="12">
        <v>18660</v>
      </c>
      <c r="D45" s="12">
        <v>6367</v>
      </c>
      <c r="E45" s="12">
        <v>14335</v>
      </c>
      <c r="F45" s="12">
        <v>35087</v>
      </c>
      <c r="G45" s="12">
        <v>45169</v>
      </c>
    </row>
    <row r="46" spans="1:7" ht="15.75" thickBot="1" x14ac:dyDescent="0.3">
      <c r="A46" s="14">
        <v>2016</v>
      </c>
      <c r="B46" s="12">
        <v>10074</v>
      </c>
      <c r="C46" s="12">
        <v>12109</v>
      </c>
      <c r="D46" s="12">
        <v>8479</v>
      </c>
      <c r="E46" s="12">
        <v>12917</v>
      </c>
      <c r="F46" s="12">
        <v>30135</v>
      </c>
      <c r="G46" s="12">
        <v>35645</v>
      </c>
    </row>
    <row r="47" spans="1:7" ht="15.75" thickBot="1" x14ac:dyDescent="0.3">
      <c r="A47" s="14">
        <v>2017</v>
      </c>
      <c r="B47" s="12">
        <v>6473</v>
      </c>
      <c r="C47" s="12">
        <v>7937</v>
      </c>
      <c r="D47" s="12">
        <v>7364</v>
      </c>
      <c r="E47" s="12">
        <v>13347</v>
      </c>
      <c r="F47" s="12">
        <v>10957</v>
      </c>
      <c r="G47" s="12">
        <v>15248</v>
      </c>
    </row>
    <row r="48" spans="1:7" ht="15.75" thickBot="1" x14ac:dyDescent="0.3">
      <c r="A48" s="14">
        <v>2018</v>
      </c>
      <c r="B48" s="12">
        <v>6420</v>
      </c>
      <c r="C48" s="12">
        <v>7973</v>
      </c>
      <c r="D48" s="12">
        <v>4929</v>
      </c>
      <c r="E48" s="12">
        <v>7310</v>
      </c>
      <c r="F48" s="12">
        <v>4481</v>
      </c>
      <c r="G48" s="12">
        <v>7004</v>
      </c>
    </row>
    <row r="49" spans="1:7" ht="15.75" thickBot="1" x14ac:dyDescent="0.3">
      <c r="A49" s="14">
        <v>2019</v>
      </c>
      <c r="B49" s="12">
        <v>9746</v>
      </c>
      <c r="C49" s="12">
        <v>10287.014127406999</v>
      </c>
      <c r="D49" s="12">
        <v>3521</v>
      </c>
      <c r="E49" s="12">
        <v>5223.9934469079981</v>
      </c>
      <c r="F49" s="12">
        <v>4797</v>
      </c>
      <c r="G49" s="12">
        <v>6540.167953127002</v>
      </c>
    </row>
    <row r="50" spans="1:7" ht="15.75" thickBot="1" x14ac:dyDescent="0.3">
      <c r="A50" s="14">
        <v>2020</v>
      </c>
      <c r="B50" s="12">
        <v>20046</v>
      </c>
      <c r="C50" s="12">
        <v>21224.181969449484</v>
      </c>
      <c r="D50" s="12">
        <v>6543</v>
      </c>
      <c r="E50" s="12">
        <v>8689.5370984829915</v>
      </c>
      <c r="F50" s="12">
        <v>14384</v>
      </c>
      <c r="G50" s="12">
        <v>15832.475234008349</v>
      </c>
    </row>
    <row r="51" spans="1:7" ht="15.75" thickBot="1" x14ac:dyDescent="0.3">
      <c r="A51" s="14">
        <v>2021</v>
      </c>
      <c r="B51" s="12">
        <v>6974</v>
      </c>
      <c r="C51" s="12">
        <v>8832</v>
      </c>
      <c r="D51" s="12">
        <v>3374</v>
      </c>
      <c r="E51" s="12">
        <v>5119</v>
      </c>
      <c r="F51" s="12">
        <v>7682</v>
      </c>
      <c r="G51" s="12">
        <v>9273</v>
      </c>
    </row>
    <row r="52" spans="1:7" ht="15.75" thickBot="1" x14ac:dyDescent="0.3">
      <c r="A52" s="14" t="s">
        <v>42</v>
      </c>
      <c r="B52" s="12">
        <v>6989</v>
      </c>
      <c r="C52" s="13"/>
      <c r="D52" s="12">
        <v>2944</v>
      </c>
      <c r="E52" s="13"/>
      <c r="F52" s="12">
        <v>12925</v>
      </c>
      <c r="G52" s="13"/>
    </row>
    <row r="100" spans="1:53" s="19" customFormat="1" x14ac:dyDescent="0.25">
      <c r="A100" s="17"/>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row>
    <row r="102" spans="1:53" ht="15.75" thickBot="1" x14ac:dyDescent="0.3">
      <c r="A102" s="23" t="s">
        <v>90</v>
      </c>
    </row>
    <row r="103" spans="1:53" ht="15.75" thickBot="1" x14ac:dyDescent="0.3">
      <c r="A103" s="155" t="s">
        <v>0</v>
      </c>
      <c r="B103" s="150" t="s">
        <v>91</v>
      </c>
      <c r="C103" s="151"/>
      <c r="D103" s="151"/>
      <c r="E103" s="151"/>
      <c r="F103" s="151"/>
      <c r="G103" s="153"/>
    </row>
    <row r="104" spans="1:53" ht="15.75" thickBot="1" x14ac:dyDescent="0.3">
      <c r="A104" s="156"/>
      <c r="B104" s="150" t="s">
        <v>92</v>
      </c>
      <c r="C104" s="153"/>
      <c r="D104" s="154" t="s">
        <v>93</v>
      </c>
      <c r="E104" s="153"/>
      <c r="F104" s="154" t="s">
        <v>94</v>
      </c>
      <c r="G104" s="153"/>
    </row>
    <row r="105" spans="1:53" ht="15.75" thickBot="1" x14ac:dyDescent="0.3">
      <c r="A105" s="157"/>
      <c r="B105" s="37" t="s">
        <v>14</v>
      </c>
      <c r="C105" s="10" t="s">
        <v>32</v>
      </c>
      <c r="D105" s="37" t="s">
        <v>14</v>
      </c>
      <c r="E105" s="10" t="s">
        <v>32</v>
      </c>
      <c r="F105" s="37" t="s">
        <v>14</v>
      </c>
      <c r="G105" s="10" t="s">
        <v>32</v>
      </c>
    </row>
    <row r="106" spans="1:53" ht="15.75" thickBot="1" x14ac:dyDescent="0.3">
      <c r="A106" s="51" t="s">
        <v>134</v>
      </c>
      <c r="B106" s="52">
        <f t="shared" ref="B106:G106" si="0">IFERROR(AVERAGEIFS(B$2:B$82,$A$2:$A$82,"&gt;=1975",$A$2:$A$82,"&lt;=1978"),"")</f>
        <v>9635.25</v>
      </c>
      <c r="C106" s="52">
        <f t="shared" si="0"/>
        <v>9887</v>
      </c>
      <c r="D106" s="52">
        <f t="shared" si="0"/>
        <v>2191</v>
      </c>
      <c r="E106" s="52">
        <f t="shared" si="0"/>
        <v>3086</v>
      </c>
      <c r="F106" s="52">
        <f t="shared" si="0"/>
        <v>6947.5</v>
      </c>
      <c r="G106" s="52">
        <f t="shared" si="0"/>
        <v>7485.5</v>
      </c>
    </row>
    <row r="107" spans="1:53" ht="15.75" thickBot="1" x14ac:dyDescent="0.3">
      <c r="A107" s="51" t="s">
        <v>135</v>
      </c>
      <c r="B107" s="52">
        <f t="shared" ref="B107:G107" si="1">IFERROR(AVERAGEIFS(B$2:B$82,$A$2:$A$82,"&gt;=1979",$A$2:$A$82,"&lt;=1984"),"")</f>
        <v>9728.1666666666661</v>
      </c>
      <c r="C107" s="52">
        <f t="shared" si="1"/>
        <v>10111.666666666666</v>
      </c>
      <c r="D107" s="52">
        <f t="shared" si="1"/>
        <v>4057.3333333333335</v>
      </c>
      <c r="E107" s="52">
        <f t="shared" si="1"/>
        <v>5449.333333333333</v>
      </c>
      <c r="F107" s="52">
        <f t="shared" si="1"/>
        <v>8936.3333333333339</v>
      </c>
      <c r="G107" s="52">
        <f t="shared" si="1"/>
        <v>9736.6666666666661</v>
      </c>
    </row>
    <row r="108" spans="1:53" ht="15.75" thickBot="1" x14ac:dyDescent="0.3">
      <c r="A108" s="51" t="s">
        <v>136</v>
      </c>
      <c r="B108" s="52">
        <f t="shared" ref="B108:G108" si="2">IFERROR(AVERAGEIFS(B$2:B$82,$A$2:$A$82,"&gt;=1985",$A$2:$A$82,"&lt;=1995"),"")</f>
        <v>9513</v>
      </c>
      <c r="C108" s="52">
        <f t="shared" si="2"/>
        <v>11837.636363636364</v>
      </c>
      <c r="D108" s="52">
        <f t="shared" si="2"/>
        <v>6011.818181818182</v>
      </c>
      <c r="E108" s="52">
        <f t="shared" si="2"/>
        <v>7567.454545454545</v>
      </c>
      <c r="F108" s="52">
        <f t="shared" si="2"/>
        <v>23364.909090909092</v>
      </c>
      <c r="G108" s="52">
        <f t="shared" si="2"/>
        <v>26010.454545454544</v>
      </c>
    </row>
    <row r="109" spans="1:53" ht="15.75" thickBot="1" x14ac:dyDescent="0.3">
      <c r="A109" s="51" t="s">
        <v>137</v>
      </c>
      <c r="B109" s="52">
        <f t="shared" ref="B109:G109" si="3">IFERROR(AVERAGEIFS(B$2:B$82,$A$2:$A$82,"&gt;=1996",$A$2:$A$82,"&lt;=1998"),"")</f>
        <v>9160.6666666666661</v>
      </c>
      <c r="C109" s="52">
        <f t="shared" si="3"/>
        <v>12407.666666666666</v>
      </c>
      <c r="D109" s="52">
        <f t="shared" si="3"/>
        <v>5545.333333333333</v>
      </c>
      <c r="E109" s="52">
        <f t="shared" si="3"/>
        <v>7871.333333333333</v>
      </c>
      <c r="F109" s="52">
        <f t="shared" si="3"/>
        <v>26688</v>
      </c>
      <c r="G109" s="52">
        <f t="shared" si="3"/>
        <v>32034.333333333332</v>
      </c>
    </row>
    <row r="110" spans="1:53" ht="15.75" thickBot="1" x14ac:dyDescent="0.3">
      <c r="A110" s="53" t="s">
        <v>138</v>
      </c>
      <c r="B110" s="52">
        <f t="shared" ref="B110:G110" si="4">IFERROR(AVERAGEIFS(B$2:B$82,$A$2:$A$82,"&gt;=1999",$A$2:$A$82,"&lt;=2008"),"")</f>
        <v>8648.9</v>
      </c>
      <c r="C110" s="52">
        <f t="shared" si="4"/>
        <v>11435.4</v>
      </c>
      <c r="D110" s="52">
        <f t="shared" si="4"/>
        <v>6309</v>
      </c>
      <c r="E110" s="52">
        <f t="shared" si="4"/>
        <v>9387.2000000000007</v>
      </c>
      <c r="F110" s="52">
        <f t="shared" si="4"/>
        <v>28208.2</v>
      </c>
      <c r="G110" s="52">
        <f t="shared" si="4"/>
        <v>32220.5</v>
      </c>
    </row>
    <row r="111" spans="1:53" ht="15.75" thickBot="1" x14ac:dyDescent="0.3">
      <c r="A111" s="14">
        <v>2009</v>
      </c>
      <c r="B111" s="83">
        <f t="shared" ref="B111:G111" si="5">IF(B39&gt;0,B39,"")</f>
        <v>5390</v>
      </c>
      <c r="C111" s="83">
        <f t="shared" si="5"/>
        <v>5390</v>
      </c>
      <c r="D111" s="83">
        <f t="shared" si="5"/>
        <v>2905</v>
      </c>
      <c r="E111" s="83">
        <f t="shared" si="5"/>
        <v>3343</v>
      </c>
      <c r="F111" s="83">
        <f t="shared" si="5"/>
        <v>14094</v>
      </c>
      <c r="G111" s="83">
        <f t="shared" si="5"/>
        <v>15881</v>
      </c>
    </row>
    <row r="112" spans="1:53" ht="15.75" thickBot="1" x14ac:dyDescent="0.3">
      <c r="A112" s="14">
        <v>2010</v>
      </c>
      <c r="B112" s="83">
        <f t="shared" ref="B112:G112" si="6">IF(B40&gt;0,B40,"")</f>
        <v>5384</v>
      </c>
      <c r="C112" s="83">
        <f t="shared" si="6"/>
        <v>7254</v>
      </c>
      <c r="D112" s="83">
        <f t="shared" si="6"/>
        <v>4225</v>
      </c>
      <c r="E112" s="83">
        <f t="shared" si="6"/>
        <v>5118</v>
      </c>
      <c r="F112" s="83">
        <f t="shared" si="6"/>
        <v>22197</v>
      </c>
      <c r="G112" s="83">
        <f t="shared" si="6"/>
        <v>25846</v>
      </c>
    </row>
    <row r="113" spans="1:7" ht="15.75" thickBot="1" x14ac:dyDescent="0.3">
      <c r="A113" s="14">
        <v>2011</v>
      </c>
      <c r="B113" s="83">
        <f t="shared" ref="B113:G113" si="7">IF(B41&gt;0,B41,"")</f>
        <v>7665</v>
      </c>
      <c r="C113" s="83">
        <f t="shared" si="7"/>
        <v>9780</v>
      </c>
      <c r="D113" s="83">
        <f t="shared" si="7"/>
        <v>3638</v>
      </c>
      <c r="E113" s="83">
        <f t="shared" si="7"/>
        <v>5861</v>
      </c>
      <c r="F113" s="83">
        <f t="shared" si="7"/>
        <v>30713</v>
      </c>
      <c r="G113" s="83">
        <f t="shared" si="7"/>
        <v>36546</v>
      </c>
    </row>
    <row r="114" spans="1:7" ht="15.75" thickBot="1" x14ac:dyDescent="0.3">
      <c r="A114" s="14">
        <v>2012</v>
      </c>
      <c r="B114" s="83">
        <f t="shared" ref="B114:G114" si="8">IF(B42&gt;0,B42,"")</f>
        <v>7515</v>
      </c>
      <c r="C114" s="83">
        <f t="shared" si="8"/>
        <v>10068</v>
      </c>
      <c r="D114" s="83">
        <f t="shared" si="8"/>
        <v>4812</v>
      </c>
      <c r="E114" s="83">
        <f t="shared" si="8"/>
        <v>6657</v>
      </c>
      <c r="F114" s="83">
        <f t="shared" si="8"/>
        <v>20018</v>
      </c>
      <c r="G114" s="83">
        <f t="shared" si="8"/>
        <v>24112</v>
      </c>
    </row>
    <row r="115" spans="1:7" ht="15.75" thickBot="1" x14ac:dyDescent="0.3">
      <c r="A115" s="14">
        <v>2013</v>
      </c>
      <c r="B115" s="83">
        <f t="shared" ref="B115:G115" si="9">IF(B43&gt;0,B43,"")</f>
        <v>18194</v>
      </c>
      <c r="C115" s="83">
        <f t="shared" si="9"/>
        <v>22073</v>
      </c>
      <c r="D115" s="83">
        <f t="shared" si="9"/>
        <v>7364</v>
      </c>
      <c r="E115" s="83">
        <f t="shared" si="9"/>
        <v>10836</v>
      </c>
      <c r="F115" s="83">
        <f t="shared" si="9"/>
        <v>23411</v>
      </c>
      <c r="G115" s="83">
        <f t="shared" si="9"/>
        <v>32213</v>
      </c>
    </row>
    <row r="116" spans="1:7" ht="15.75" thickBot="1" x14ac:dyDescent="0.3">
      <c r="A116" s="14">
        <v>2014</v>
      </c>
      <c r="B116" s="83">
        <f t="shared" ref="B116:G116" si="10">IF(B44&gt;0,B44,"")</f>
        <v>11452</v>
      </c>
      <c r="C116" s="83">
        <f t="shared" si="10"/>
        <v>16210</v>
      </c>
      <c r="D116" s="83">
        <f t="shared" si="10"/>
        <v>8655</v>
      </c>
      <c r="E116" s="83">
        <f t="shared" si="10"/>
        <v>13136</v>
      </c>
      <c r="F116" s="83">
        <f t="shared" si="10"/>
        <v>28200</v>
      </c>
      <c r="G116" s="83">
        <f t="shared" si="10"/>
        <v>34750</v>
      </c>
    </row>
    <row r="117" spans="1:7" ht="15.75" thickBot="1" x14ac:dyDescent="0.3">
      <c r="A117" s="14">
        <v>2015</v>
      </c>
      <c r="B117" s="83">
        <f t="shared" ref="B117:G117" si="11">IF(B45&gt;0,B45,"")</f>
        <v>12678</v>
      </c>
      <c r="C117" s="83">
        <f t="shared" si="11"/>
        <v>18660</v>
      </c>
      <c r="D117" s="83">
        <f t="shared" si="11"/>
        <v>6367</v>
      </c>
      <c r="E117" s="83">
        <f t="shared" si="11"/>
        <v>14335</v>
      </c>
      <c r="F117" s="83">
        <f t="shared" si="11"/>
        <v>35087</v>
      </c>
      <c r="G117" s="83">
        <f t="shared" si="11"/>
        <v>45169</v>
      </c>
    </row>
    <row r="118" spans="1:7" ht="15.75" thickBot="1" x14ac:dyDescent="0.3">
      <c r="A118" s="14">
        <v>2016</v>
      </c>
      <c r="B118" s="83">
        <f t="shared" ref="B118:G118" si="12">IF(B46&gt;0,B46,"")</f>
        <v>10074</v>
      </c>
      <c r="C118" s="83">
        <f t="shared" si="12"/>
        <v>12109</v>
      </c>
      <c r="D118" s="83">
        <f t="shared" si="12"/>
        <v>8479</v>
      </c>
      <c r="E118" s="83">
        <f t="shared" si="12"/>
        <v>12917</v>
      </c>
      <c r="F118" s="83">
        <f t="shared" si="12"/>
        <v>30135</v>
      </c>
      <c r="G118" s="83">
        <f t="shared" si="12"/>
        <v>35645</v>
      </c>
    </row>
    <row r="119" spans="1:7" ht="15.75" thickBot="1" x14ac:dyDescent="0.3">
      <c r="A119" s="14">
        <v>2017</v>
      </c>
      <c r="B119" s="83">
        <f t="shared" ref="B119:G119" si="13">IF(B47&gt;0,B47,"")</f>
        <v>6473</v>
      </c>
      <c r="C119" s="83">
        <f t="shared" si="13"/>
        <v>7937</v>
      </c>
      <c r="D119" s="83">
        <f t="shared" si="13"/>
        <v>7364</v>
      </c>
      <c r="E119" s="83">
        <f t="shared" si="13"/>
        <v>13347</v>
      </c>
      <c r="F119" s="83">
        <f t="shared" si="13"/>
        <v>10957</v>
      </c>
      <c r="G119" s="83">
        <f t="shared" si="13"/>
        <v>15248</v>
      </c>
    </row>
    <row r="120" spans="1:7" ht="15.75" thickBot="1" x14ac:dyDescent="0.3">
      <c r="A120" s="14">
        <v>2018</v>
      </c>
      <c r="B120" s="83">
        <f t="shared" ref="B120:G120" si="14">IF(B48&gt;0,B48,"")</f>
        <v>6420</v>
      </c>
      <c r="C120" s="83">
        <f t="shared" si="14"/>
        <v>7973</v>
      </c>
      <c r="D120" s="83">
        <f t="shared" si="14"/>
        <v>4929</v>
      </c>
      <c r="E120" s="83">
        <f t="shared" si="14"/>
        <v>7310</v>
      </c>
      <c r="F120" s="83">
        <f t="shared" si="14"/>
        <v>4481</v>
      </c>
      <c r="G120" s="83">
        <f t="shared" si="14"/>
        <v>7004</v>
      </c>
    </row>
    <row r="121" spans="1:7" ht="15.75" thickBot="1" x14ac:dyDescent="0.3">
      <c r="A121" s="14">
        <v>2019</v>
      </c>
      <c r="B121" s="83">
        <f t="shared" ref="B121:G121" si="15">IF(B49&gt;0,B49,"")</f>
        <v>9746</v>
      </c>
      <c r="C121" s="83">
        <f t="shared" si="15"/>
        <v>10287.014127406999</v>
      </c>
      <c r="D121" s="83">
        <f t="shared" si="15"/>
        <v>3521</v>
      </c>
      <c r="E121" s="83">
        <f t="shared" si="15"/>
        <v>5223.9934469079981</v>
      </c>
      <c r="F121" s="83">
        <f t="shared" si="15"/>
        <v>4797</v>
      </c>
      <c r="G121" s="83">
        <f t="shared" si="15"/>
        <v>6540.167953127002</v>
      </c>
    </row>
    <row r="122" spans="1:7" ht="15.75" thickBot="1" x14ac:dyDescent="0.3">
      <c r="A122" s="14">
        <v>2020</v>
      </c>
      <c r="B122" s="83">
        <f t="shared" ref="B122:G123" si="16">IF(B50&gt;0,B50,"")</f>
        <v>20046</v>
      </c>
      <c r="C122" s="83">
        <f t="shared" si="16"/>
        <v>21224.181969449484</v>
      </c>
      <c r="D122" s="83">
        <f t="shared" si="16"/>
        <v>6543</v>
      </c>
      <c r="E122" s="83">
        <f t="shared" si="16"/>
        <v>8689.5370984829915</v>
      </c>
      <c r="F122" s="83">
        <f t="shared" si="16"/>
        <v>14384</v>
      </c>
      <c r="G122" s="83">
        <f t="shared" si="16"/>
        <v>15832.475234008349</v>
      </c>
    </row>
    <row r="123" spans="1:7" ht="15.75" thickBot="1" x14ac:dyDescent="0.3">
      <c r="A123" s="14">
        <v>2021</v>
      </c>
      <c r="B123" s="83">
        <f t="shared" si="16"/>
        <v>6974</v>
      </c>
      <c r="C123" s="83">
        <f t="shared" si="16"/>
        <v>8832</v>
      </c>
      <c r="D123" s="83">
        <f t="shared" si="16"/>
        <v>3374</v>
      </c>
      <c r="E123" s="83">
        <f t="shared" si="16"/>
        <v>5119</v>
      </c>
      <c r="F123" s="83">
        <f t="shared" si="16"/>
        <v>7682</v>
      </c>
      <c r="G123" s="83">
        <f t="shared" si="16"/>
        <v>9273</v>
      </c>
    </row>
    <row r="124" spans="1:7" ht="15.75" thickBot="1" x14ac:dyDescent="0.3">
      <c r="A124" s="14" t="s">
        <v>42</v>
      </c>
      <c r="B124" s="12">
        <v>6989</v>
      </c>
      <c r="C124" s="13"/>
      <c r="D124" s="12">
        <v>2944</v>
      </c>
      <c r="E124" s="13"/>
      <c r="F124" s="12">
        <v>12925</v>
      </c>
      <c r="G124" s="13"/>
    </row>
  </sheetData>
  <mergeCells count="10">
    <mergeCell ref="A2:A4"/>
    <mergeCell ref="B2:G2"/>
    <mergeCell ref="B3:C3"/>
    <mergeCell ref="D3:E3"/>
    <mergeCell ref="F3:G3"/>
    <mergeCell ref="A103:A105"/>
    <mergeCell ref="B103:G103"/>
    <mergeCell ref="B104:C104"/>
    <mergeCell ref="D104:E104"/>
    <mergeCell ref="F104:G104"/>
  </mergeCells>
  <pageMargins left="0.7" right="0.7" top="0.75" bottom="0.75" header="0.3" footer="0.3"/>
  <pageSetup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dimension ref="A1:BA125"/>
  <sheetViews>
    <sheetView zoomScale="85" zoomScaleNormal="85" workbookViewId="0"/>
  </sheetViews>
  <sheetFormatPr defaultColWidth="9.140625" defaultRowHeight="15" x14ac:dyDescent="0.25"/>
  <cols>
    <col min="1" max="1" width="13.7109375" style="6" customWidth="1"/>
    <col min="2" max="53" width="9.140625" style="8"/>
    <col min="54" max="16384" width="9.140625" style="5"/>
  </cols>
  <sheetData>
    <row r="1" spans="1:10" ht="15.75" thickBot="1" x14ac:dyDescent="0.3">
      <c r="A1" s="23" t="s">
        <v>133</v>
      </c>
    </row>
    <row r="2" spans="1:10" ht="15.75" thickBot="1" x14ac:dyDescent="0.3">
      <c r="A2" s="155" t="s">
        <v>0</v>
      </c>
      <c r="B2" s="150" t="s">
        <v>95</v>
      </c>
      <c r="C2" s="151"/>
      <c r="D2" s="151"/>
      <c r="E2" s="151"/>
      <c r="F2" s="151"/>
      <c r="G2" s="151"/>
      <c r="H2" s="151"/>
      <c r="I2" s="151"/>
      <c r="J2" s="153"/>
    </row>
    <row r="3" spans="1:10" ht="45.75" thickBot="1" x14ac:dyDescent="0.3">
      <c r="A3" s="156"/>
      <c r="B3" s="150" t="s">
        <v>92</v>
      </c>
      <c r="C3" s="153"/>
      <c r="D3" s="154" t="s">
        <v>93</v>
      </c>
      <c r="E3" s="153"/>
      <c r="F3" s="154" t="s">
        <v>94</v>
      </c>
      <c r="G3" s="153"/>
      <c r="H3" s="37" t="s">
        <v>96</v>
      </c>
      <c r="I3" s="150" t="s">
        <v>97</v>
      </c>
      <c r="J3" s="153"/>
    </row>
    <row r="4" spans="1:10" ht="15.75" thickBot="1" x14ac:dyDescent="0.3">
      <c r="A4" s="157"/>
      <c r="B4" s="10" t="s">
        <v>14</v>
      </c>
      <c r="C4" s="10" t="s">
        <v>32</v>
      </c>
      <c r="D4" s="10" t="s">
        <v>14</v>
      </c>
      <c r="E4" s="10" t="s">
        <v>32</v>
      </c>
      <c r="F4" s="10" t="s">
        <v>14</v>
      </c>
      <c r="G4" s="10" t="s">
        <v>32</v>
      </c>
      <c r="H4" s="10" t="s">
        <v>14</v>
      </c>
      <c r="I4" s="10" t="s">
        <v>14</v>
      </c>
      <c r="J4" s="10" t="s">
        <v>32</v>
      </c>
    </row>
    <row r="5" spans="1:10" ht="15.75" thickBot="1" x14ac:dyDescent="0.3">
      <c r="A5" s="14">
        <v>1975</v>
      </c>
      <c r="B5" s="85">
        <v>5196</v>
      </c>
      <c r="C5" s="85">
        <v>5060</v>
      </c>
      <c r="D5" s="85">
        <v>4508</v>
      </c>
      <c r="E5" s="85" t="s">
        <v>5</v>
      </c>
      <c r="F5" s="85">
        <v>2360</v>
      </c>
      <c r="G5" s="85" t="s">
        <v>5</v>
      </c>
      <c r="H5" s="85">
        <v>212</v>
      </c>
      <c r="I5" s="85">
        <v>6726</v>
      </c>
      <c r="J5" s="85" t="s">
        <v>5</v>
      </c>
    </row>
    <row r="6" spans="1:10" ht="15.75" thickBot="1" x14ac:dyDescent="0.3">
      <c r="A6" s="14">
        <v>1976</v>
      </c>
      <c r="B6" s="85">
        <v>9742</v>
      </c>
      <c r="C6" s="85">
        <v>9446</v>
      </c>
      <c r="D6" s="85">
        <v>4435</v>
      </c>
      <c r="E6" s="85" t="s">
        <v>5</v>
      </c>
      <c r="F6" s="85">
        <v>4348</v>
      </c>
      <c r="G6" s="85" t="s">
        <v>5</v>
      </c>
      <c r="H6" s="85">
        <v>136</v>
      </c>
      <c r="I6" s="85">
        <v>3506</v>
      </c>
      <c r="J6" s="85" t="s">
        <v>5</v>
      </c>
    </row>
    <row r="7" spans="1:10" ht="15.75" thickBot="1" x14ac:dyDescent="0.3">
      <c r="A7" s="14">
        <v>1977</v>
      </c>
      <c r="B7" s="85">
        <v>11402</v>
      </c>
      <c r="C7" s="85">
        <v>11552</v>
      </c>
      <c r="D7" s="85">
        <v>9262</v>
      </c>
      <c r="E7" s="85" t="s">
        <v>5</v>
      </c>
      <c r="F7" s="85">
        <v>4453</v>
      </c>
      <c r="G7" s="85" t="s">
        <v>5</v>
      </c>
      <c r="H7" s="85">
        <v>230</v>
      </c>
      <c r="I7" s="85">
        <v>5804</v>
      </c>
      <c r="J7" s="85" t="s">
        <v>5</v>
      </c>
    </row>
    <row r="8" spans="1:10" ht="15.75" thickBot="1" x14ac:dyDescent="0.3">
      <c r="A8" s="14">
        <v>1978</v>
      </c>
      <c r="B8" s="85">
        <v>11979</v>
      </c>
      <c r="C8" s="85">
        <v>12836</v>
      </c>
      <c r="D8" s="85">
        <v>6303</v>
      </c>
      <c r="E8" s="85">
        <v>7944</v>
      </c>
      <c r="F8" s="85">
        <v>2806</v>
      </c>
      <c r="G8" s="85">
        <v>3813</v>
      </c>
      <c r="H8" s="85">
        <v>439</v>
      </c>
      <c r="I8" s="85">
        <v>6307</v>
      </c>
      <c r="J8" s="85">
        <v>7646</v>
      </c>
    </row>
    <row r="9" spans="1:10" ht="15.75" thickBot="1" x14ac:dyDescent="0.3">
      <c r="A9" s="14">
        <v>1979</v>
      </c>
      <c r="B9" s="85">
        <v>12123</v>
      </c>
      <c r="C9" s="85">
        <v>12728</v>
      </c>
      <c r="D9" s="85">
        <v>17712</v>
      </c>
      <c r="E9" s="85">
        <v>19402</v>
      </c>
      <c r="F9" s="85">
        <v>3448</v>
      </c>
      <c r="G9" s="85">
        <v>4207</v>
      </c>
      <c r="H9" s="85">
        <v>394</v>
      </c>
      <c r="I9" s="85">
        <v>3615</v>
      </c>
      <c r="J9" s="85">
        <v>4300</v>
      </c>
    </row>
    <row r="10" spans="1:10" ht="15.75" thickBot="1" x14ac:dyDescent="0.3">
      <c r="A10" s="14">
        <v>1980</v>
      </c>
      <c r="B10" s="85">
        <v>6495</v>
      </c>
      <c r="C10" s="85">
        <v>7265</v>
      </c>
      <c r="D10" s="85">
        <v>10344</v>
      </c>
      <c r="E10" s="85">
        <v>11487</v>
      </c>
      <c r="F10" s="85">
        <v>5193</v>
      </c>
      <c r="G10" s="85">
        <v>5746</v>
      </c>
      <c r="H10" s="85">
        <v>537</v>
      </c>
      <c r="I10" s="85">
        <v>4326</v>
      </c>
      <c r="J10" s="85">
        <v>4934</v>
      </c>
    </row>
    <row r="11" spans="1:10" ht="15.75" thickBot="1" x14ac:dyDescent="0.3">
      <c r="A11" s="14">
        <v>1981</v>
      </c>
      <c r="B11" s="85">
        <v>10680</v>
      </c>
      <c r="C11" s="85">
        <v>11173</v>
      </c>
      <c r="D11" s="85">
        <v>13029</v>
      </c>
      <c r="E11" s="85">
        <v>15349</v>
      </c>
      <c r="F11" s="85">
        <v>3756</v>
      </c>
      <c r="G11" s="85">
        <v>4374</v>
      </c>
      <c r="H11" s="85">
        <v>976</v>
      </c>
      <c r="I11" s="85">
        <v>4477</v>
      </c>
      <c r="J11" s="85">
        <v>5160</v>
      </c>
    </row>
    <row r="12" spans="1:10" ht="15.75" thickBot="1" x14ac:dyDescent="0.3">
      <c r="A12" s="14">
        <v>1982</v>
      </c>
      <c r="B12" s="85">
        <v>5051</v>
      </c>
      <c r="C12" s="85">
        <v>5598</v>
      </c>
      <c r="D12" s="85">
        <v>9695</v>
      </c>
      <c r="E12" s="85">
        <v>10794</v>
      </c>
      <c r="F12" s="85">
        <v>5090</v>
      </c>
      <c r="G12" s="85">
        <v>5994</v>
      </c>
      <c r="H12" s="85">
        <v>1109</v>
      </c>
      <c r="I12" s="85">
        <v>7294</v>
      </c>
      <c r="J12" s="85">
        <v>7910</v>
      </c>
    </row>
    <row r="13" spans="1:10" ht="15.75" thickBot="1" x14ac:dyDescent="0.3">
      <c r="A13" s="14">
        <v>1983</v>
      </c>
      <c r="B13" s="85">
        <v>4402</v>
      </c>
      <c r="C13" s="85">
        <v>4826</v>
      </c>
      <c r="D13" s="85">
        <v>6483</v>
      </c>
      <c r="E13" s="85">
        <v>7499</v>
      </c>
      <c r="F13" s="85">
        <v>1293</v>
      </c>
      <c r="G13" s="85">
        <v>1992</v>
      </c>
      <c r="H13" s="85">
        <v>1678</v>
      </c>
      <c r="I13" s="85">
        <v>1099</v>
      </c>
      <c r="J13" s="85">
        <v>1713</v>
      </c>
    </row>
    <row r="14" spans="1:10" ht="15.75" thickBot="1" x14ac:dyDescent="0.3">
      <c r="A14" s="14">
        <v>1984</v>
      </c>
      <c r="B14" s="85">
        <v>20206</v>
      </c>
      <c r="C14" s="85">
        <v>21438</v>
      </c>
      <c r="D14" s="85">
        <v>9598</v>
      </c>
      <c r="E14" s="85">
        <v>10708</v>
      </c>
      <c r="F14" s="85">
        <v>3817</v>
      </c>
      <c r="G14" s="85">
        <v>5086</v>
      </c>
      <c r="H14" s="85">
        <v>2794</v>
      </c>
      <c r="I14" s="85">
        <v>5452</v>
      </c>
      <c r="J14" s="85">
        <v>6114</v>
      </c>
    </row>
    <row r="15" spans="1:10" ht="15.75" thickBot="1" x14ac:dyDescent="0.3">
      <c r="A15" s="14">
        <v>1985</v>
      </c>
      <c r="B15" s="85">
        <v>18546</v>
      </c>
      <c r="C15" s="85">
        <v>19316</v>
      </c>
      <c r="D15" s="85">
        <v>16482</v>
      </c>
      <c r="E15" s="85">
        <v>17539</v>
      </c>
      <c r="F15" s="85">
        <v>6773</v>
      </c>
      <c r="G15" s="85">
        <v>7756</v>
      </c>
      <c r="H15" s="85">
        <v>2385</v>
      </c>
      <c r="I15" s="85">
        <v>4222</v>
      </c>
      <c r="J15" s="85">
        <v>4918</v>
      </c>
    </row>
    <row r="16" spans="1:10" ht="15.75" thickBot="1" x14ac:dyDescent="0.3">
      <c r="A16" s="14">
        <v>1986</v>
      </c>
      <c r="B16" s="85">
        <v>13471</v>
      </c>
      <c r="C16" s="85">
        <v>14932</v>
      </c>
      <c r="D16" s="85">
        <v>14671</v>
      </c>
      <c r="E16" s="85">
        <v>15722</v>
      </c>
      <c r="F16" s="85">
        <v>6609</v>
      </c>
      <c r="G16" s="85">
        <v>7730</v>
      </c>
      <c r="H16" s="85">
        <v>1616</v>
      </c>
      <c r="I16" s="85">
        <v>5361</v>
      </c>
      <c r="J16" s="85">
        <v>6016</v>
      </c>
    </row>
    <row r="17" spans="1:10" ht="15.75" thickBot="1" x14ac:dyDescent="0.3">
      <c r="A17" s="14">
        <v>1987</v>
      </c>
      <c r="B17" s="85">
        <v>13025</v>
      </c>
      <c r="C17" s="85">
        <v>15078</v>
      </c>
      <c r="D17" s="85">
        <v>8975</v>
      </c>
      <c r="E17" s="85">
        <v>10421</v>
      </c>
      <c r="F17" s="85">
        <v>6424</v>
      </c>
      <c r="G17" s="85">
        <v>8232</v>
      </c>
      <c r="H17" s="85">
        <v>3032</v>
      </c>
      <c r="I17" s="85">
        <v>7071</v>
      </c>
      <c r="J17" s="85">
        <v>8428</v>
      </c>
    </row>
    <row r="18" spans="1:10" ht="15.75" thickBot="1" x14ac:dyDescent="0.3">
      <c r="A18" s="14">
        <v>1988</v>
      </c>
      <c r="B18" s="85">
        <v>14071</v>
      </c>
      <c r="C18" s="85">
        <v>16250</v>
      </c>
      <c r="D18" s="85">
        <v>19267</v>
      </c>
      <c r="E18" s="85">
        <v>20719</v>
      </c>
      <c r="F18" s="85">
        <v>16818</v>
      </c>
      <c r="G18" s="85">
        <v>19452</v>
      </c>
      <c r="H18" s="85">
        <v>4194</v>
      </c>
      <c r="I18" s="85">
        <v>7772</v>
      </c>
      <c r="J18" s="85">
        <v>8956</v>
      </c>
    </row>
    <row r="19" spans="1:10" ht="15.75" thickBot="1" x14ac:dyDescent="0.3">
      <c r="A19" s="14">
        <v>1989</v>
      </c>
      <c r="B19" s="85">
        <v>11896</v>
      </c>
      <c r="C19" s="85">
        <v>13421</v>
      </c>
      <c r="D19" s="85">
        <v>10527</v>
      </c>
      <c r="E19" s="85">
        <v>12106</v>
      </c>
      <c r="F19" s="85">
        <v>15575</v>
      </c>
      <c r="G19" s="85">
        <v>18986</v>
      </c>
      <c r="H19" s="85">
        <v>7308</v>
      </c>
      <c r="I19" s="85">
        <v>7795</v>
      </c>
      <c r="J19" s="85">
        <v>9153</v>
      </c>
    </row>
    <row r="20" spans="1:10" ht="15.75" thickBot="1" x14ac:dyDescent="0.3">
      <c r="A20" s="14">
        <v>1990</v>
      </c>
      <c r="B20" s="85">
        <v>5998</v>
      </c>
      <c r="C20" s="85">
        <v>7567</v>
      </c>
      <c r="D20" s="85">
        <v>11596</v>
      </c>
      <c r="E20" s="85">
        <v>12656</v>
      </c>
      <c r="F20" s="85">
        <v>16532</v>
      </c>
      <c r="G20" s="85">
        <v>19326</v>
      </c>
      <c r="H20" s="85">
        <v>4211</v>
      </c>
      <c r="I20" s="85">
        <v>9708</v>
      </c>
      <c r="J20" s="85">
        <v>11211</v>
      </c>
    </row>
    <row r="21" spans="1:10" ht="15.75" thickBot="1" x14ac:dyDescent="0.3">
      <c r="A21" s="14">
        <v>1991</v>
      </c>
      <c r="B21" s="85">
        <v>5834</v>
      </c>
      <c r="C21" s="85">
        <v>7815</v>
      </c>
      <c r="D21" s="85">
        <v>12837</v>
      </c>
      <c r="E21" s="85">
        <v>14130</v>
      </c>
      <c r="F21" s="85">
        <v>18580</v>
      </c>
      <c r="G21" s="85">
        <v>22305</v>
      </c>
      <c r="H21" s="85">
        <v>8052</v>
      </c>
      <c r="I21" s="85">
        <v>9503</v>
      </c>
      <c r="J21" s="85">
        <v>11899</v>
      </c>
    </row>
    <row r="22" spans="1:10" ht="15.75" thickBot="1" x14ac:dyDescent="0.3">
      <c r="A22" s="14">
        <v>1992</v>
      </c>
      <c r="B22" s="85">
        <v>9418</v>
      </c>
      <c r="C22" s="85">
        <v>12059</v>
      </c>
      <c r="D22" s="85">
        <v>14587</v>
      </c>
      <c r="E22" s="85">
        <v>16003</v>
      </c>
      <c r="F22" s="85">
        <v>15956</v>
      </c>
      <c r="G22" s="85">
        <v>18216</v>
      </c>
      <c r="H22" s="85">
        <v>8938</v>
      </c>
      <c r="I22" s="85">
        <v>18267</v>
      </c>
      <c r="J22" s="85">
        <v>20885</v>
      </c>
    </row>
    <row r="23" spans="1:10" ht="15.75" thickBot="1" x14ac:dyDescent="0.3">
      <c r="A23" s="14">
        <v>1993</v>
      </c>
      <c r="B23" s="85">
        <v>5463</v>
      </c>
      <c r="C23" s="85">
        <v>9154</v>
      </c>
      <c r="D23" s="85">
        <v>7838</v>
      </c>
      <c r="E23" s="85">
        <v>10002</v>
      </c>
      <c r="F23" s="85">
        <v>3232</v>
      </c>
      <c r="G23" s="85">
        <v>6798</v>
      </c>
      <c r="H23" s="85">
        <v>3722</v>
      </c>
      <c r="I23" s="85">
        <v>9093</v>
      </c>
      <c r="J23" s="85">
        <v>12519</v>
      </c>
    </row>
    <row r="24" spans="1:10" ht="15.75" thickBot="1" x14ac:dyDescent="0.3">
      <c r="A24" s="14">
        <v>1994</v>
      </c>
      <c r="B24" s="85">
        <v>7460</v>
      </c>
      <c r="C24" s="85">
        <v>10202</v>
      </c>
      <c r="D24" s="85">
        <v>22004</v>
      </c>
      <c r="E24" s="85">
        <v>23717</v>
      </c>
      <c r="F24" s="85">
        <v>12114</v>
      </c>
      <c r="G24" s="85">
        <v>14434</v>
      </c>
      <c r="H24" s="85">
        <v>8514</v>
      </c>
      <c r="I24" s="85">
        <v>6220</v>
      </c>
      <c r="J24" s="85">
        <v>8218</v>
      </c>
    </row>
    <row r="25" spans="1:10" ht="15.75" thickBot="1" x14ac:dyDescent="0.3">
      <c r="A25" s="14">
        <v>1995</v>
      </c>
      <c r="B25" s="85">
        <v>5422</v>
      </c>
      <c r="C25" s="85">
        <v>8374</v>
      </c>
      <c r="D25" s="85">
        <v>12754</v>
      </c>
      <c r="E25" s="85">
        <v>15264</v>
      </c>
      <c r="F25" s="85">
        <v>12281</v>
      </c>
      <c r="G25" s="85">
        <v>16251</v>
      </c>
      <c r="H25" s="85">
        <v>12491</v>
      </c>
      <c r="I25" s="85">
        <v>14845</v>
      </c>
      <c r="J25" s="85">
        <v>17008</v>
      </c>
    </row>
    <row r="26" spans="1:10" ht="15.75" thickBot="1" x14ac:dyDescent="0.3">
      <c r="A26" s="14">
        <v>1996</v>
      </c>
      <c r="B26" s="85">
        <v>9616</v>
      </c>
      <c r="C26" s="85">
        <v>12574</v>
      </c>
      <c r="D26" s="85">
        <v>20293</v>
      </c>
      <c r="E26" s="85">
        <v>22514</v>
      </c>
      <c r="F26" s="85">
        <v>18349</v>
      </c>
      <c r="G26" s="85">
        <v>23547</v>
      </c>
      <c r="H26" s="85">
        <v>10989</v>
      </c>
      <c r="I26" s="85">
        <v>8492</v>
      </c>
      <c r="J26" s="85">
        <v>10370</v>
      </c>
    </row>
    <row r="27" spans="1:10" ht="15.75" thickBot="1" x14ac:dyDescent="0.3">
      <c r="A27" s="14">
        <v>1997</v>
      </c>
      <c r="B27" s="85">
        <v>12013</v>
      </c>
      <c r="C27" s="85">
        <v>14586</v>
      </c>
      <c r="D27" s="85">
        <v>8893</v>
      </c>
      <c r="E27" s="85">
        <v>10955</v>
      </c>
      <c r="F27" s="85">
        <v>9515</v>
      </c>
      <c r="G27" s="85">
        <v>13932</v>
      </c>
      <c r="H27" s="85">
        <v>8824</v>
      </c>
      <c r="I27" s="85">
        <v>8219</v>
      </c>
      <c r="J27" s="85">
        <v>9551</v>
      </c>
    </row>
    <row r="28" spans="1:10" ht="15.75" thickBot="1" x14ac:dyDescent="0.3">
      <c r="A28" s="14">
        <v>1998</v>
      </c>
      <c r="B28" s="85">
        <v>9378</v>
      </c>
      <c r="C28" s="85">
        <v>11424</v>
      </c>
      <c r="D28" s="85">
        <v>14754</v>
      </c>
      <c r="E28" s="85">
        <v>16144</v>
      </c>
      <c r="F28" s="85">
        <v>6481</v>
      </c>
      <c r="G28" s="85">
        <v>10003</v>
      </c>
      <c r="H28" s="86">
        <v>1231</v>
      </c>
      <c r="I28" s="85">
        <v>9854</v>
      </c>
      <c r="J28" s="85">
        <v>12167</v>
      </c>
    </row>
    <row r="29" spans="1:10" ht="15.75" thickBot="1" x14ac:dyDescent="0.3">
      <c r="A29" s="14">
        <v>1999</v>
      </c>
      <c r="B29" s="85">
        <v>9299</v>
      </c>
      <c r="C29" s="85">
        <v>10917</v>
      </c>
      <c r="D29" s="85">
        <v>9545</v>
      </c>
      <c r="E29" s="85">
        <v>11179</v>
      </c>
      <c r="F29" s="85">
        <v>14097</v>
      </c>
      <c r="G29" s="85">
        <v>16799</v>
      </c>
      <c r="H29" s="86">
        <v>1673</v>
      </c>
      <c r="I29" s="85">
        <v>11161</v>
      </c>
      <c r="J29" s="85">
        <v>13011</v>
      </c>
    </row>
    <row r="30" spans="1:10" ht="15.75" thickBot="1" x14ac:dyDescent="0.3">
      <c r="A30" s="14">
        <v>2000</v>
      </c>
      <c r="B30" s="86">
        <v>10678</v>
      </c>
      <c r="C30" s="86">
        <v>12347</v>
      </c>
      <c r="D30" s="86">
        <v>13419</v>
      </c>
      <c r="E30" s="86">
        <v>15830</v>
      </c>
      <c r="F30" s="85">
        <v>5385</v>
      </c>
      <c r="G30" s="85">
        <v>8936</v>
      </c>
      <c r="H30" s="86">
        <v>2591</v>
      </c>
      <c r="I30" s="85">
        <v>7913</v>
      </c>
      <c r="J30" s="85">
        <v>9866</v>
      </c>
    </row>
    <row r="31" spans="1:10" ht="15.75" thickBot="1" x14ac:dyDescent="0.3">
      <c r="A31" s="14">
        <v>2001</v>
      </c>
      <c r="B31" s="86">
        <v>12431</v>
      </c>
      <c r="C31" s="86">
        <v>15295</v>
      </c>
      <c r="D31" s="86">
        <v>30896</v>
      </c>
      <c r="E31" s="86">
        <v>34043</v>
      </c>
      <c r="F31" s="85">
        <v>9723</v>
      </c>
      <c r="G31" s="85">
        <v>13774</v>
      </c>
      <c r="H31" s="86">
        <v>5130</v>
      </c>
      <c r="I31" s="86">
        <v>12512</v>
      </c>
      <c r="J31" s="85">
        <v>15338</v>
      </c>
    </row>
    <row r="32" spans="1:10" ht="15.75" thickBot="1" x14ac:dyDescent="0.3">
      <c r="A32" s="14">
        <v>2002</v>
      </c>
      <c r="B32" s="86">
        <v>19956</v>
      </c>
      <c r="C32" s="86">
        <v>22793</v>
      </c>
      <c r="D32" s="86">
        <v>35684</v>
      </c>
      <c r="E32" s="86">
        <v>39394</v>
      </c>
      <c r="F32" s="85">
        <v>22506</v>
      </c>
      <c r="G32" s="85">
        <v>27794</v>
      </c>
      <c r="H32" s="86">
        <v>11740</v>
      </c>
      <c r="I32" s="86">
        <v>13675</v>
      </c>
      <c r="J32" s="85">
        <v>16421</v>
      </c>
    </row>
    <row r="33" spans="1:10" ht="15.75" thickBot="1" x14ac:dyDescent="0.3">
      <c r="A33" s="14">
        <v>2003</v>
      </c>
      <c r="B33" s="86">
        <v>21283</v>
      </c>
      <c r="C33" s="86">
        <v>23940</v>
      </c>
      <c r="D33" s="86">
        <v>20749</v>
      </c>
      <c r="E33" s="86">
        <v>24268</v>
      </c>
      <c r="F33" s="85">
        <v>28801</v>
      </c>
      <c r="G33" s="85">
        <v>34509</v>
      </c>
      <c r="H33" s="86">
        <v>10937</v>
      </c>
      <c r="I33" s="86">
        <v>18876</v>
      </c>
      <c r="J33" s="85">
        <v>22731</v>
      </c>
    </row>
    <row r="34" spans="1:10" ht="15.75" thickBot="1" x14ac:dyDescent="0.3">
      <c r="A34" s="14">
        <v>2004</v>
      </c>
      <c r="B34" s="85">
        <v>12675</v>
      </c>
      <c r="C34" s="85">
        <v>16856</v>
      </c>
      <c r="D34" s="85">
        <v>7838</v>
      </c>
      <c r="E34" s="85">
        <v>14271</v>
      </c>
      <c r="F34" s="85">
        <v>29119</v>
      </c>
      <c r="G34" s="85">
        <v>35506</v>
      </c>
      <c r="H34" s="86">
        <v>11384</v>
      </c>
      <c r="I34" s="86">
        <v>11514</v>
      </c>
      <c r="J34" s="85">
        <v>14163</v>
      </c>
    </row>
    <row r="35" spans="1:10" ht="15.75" thickBot="1" x14ac:dyDescent="0.3">
      <c r="A35" s="14">
        <v>2005</v>
      </c>
      <c r="B35" s="85">
        <v>10051</v>
      </c>
      <c r="C35" s="85">
        <v>12276</v>
      </c>
      <c r="D35" s="85">
        <v>14355</v>
      </c>
      <c r="E35" s="85">
        <v>18465</v>
      </c>
      <c r="F35" s="85">
        <v>13771</v>
      </c>
      <c r="G35" s="85">
        <v>17772</v>
      </c>
      <c r="H35" s="85">
        <v>1474</v>
      </c>
      <c r="I35" s="85">
        <v>4973</v>
      </c>
      <c r="J35" s="85">
        <v>6710</v>
      </c>
    </row>
    <row r="36" spans="1:10" ht="15.75" thickBot="1" x14ac:dyDescent="0.3">
      <c r="A36" s="14">
        <v>2006</v>
      </c>
      <c r="B36" s="85">
        <v>5916</v>
      </c>
      <c r="C36" s="85">
        <v>7465</v>
      </c>
      <c r="D36" s="85">
        <v>15891</v>
      </c>
      <c r="E36" s="85">
        <v>19140</v>
      </c>
      <c r="F36" s="85">
        <v>13380</v>
      </c>
      <c r="G36" s="85">
        <v>16643</v>
      </c>
      <c r="H36" s="85">
        <v>1779</v>
      </c>
      <c r="I36" s="85">
        <v>7471</v>
      </c>
      <c r="J36" s="85">
        <v>9755</v>
      </c>
    </row>
    <row r="37" spans="1:10" ht="15.75" thickBot="1" x14ac:dyDescent="0.3">
      <c r="A37" s="14">
        <v>2007</v>
      </c>
      <c r="B37" s="85">
        <v>5998</v>
      </c>
      <c r="C37" s="85">
        <v>7302</v>
      </c>
      <c r="D37" s="85">
        <v>2700</v>
      </c>
      <c r="E37" s="85">
        <v>3717</v>
      </c>
      <c r="F37" s="85">
        <v>3704</v>
      </c>
      <c r="G37" s="85">
        <v>6661</v>
      </c>
      <c r="H37" s="85">
        <v>2481</v>
      </c>
      <c r="I37" s="85">
        <v>3505</v>
      </c>
      <c r="J37" s="85">
        <v>4955</v>
      </c>
    </row>
    <row r="38" spans="1:10" ht="15.75" thickBot="1" x14ac:dyDescent="0.3">
      <c r="A38" s="14">
        <v>2008</v>
      </c>
      <c r="B38" s="85">
        <v>5415</v>
      </c>
      <c r="C38" s="85">
        <v>6270</v>
      </c>
      <c r="D38" s="85">
        <v>1218</v>
      </c>
      <c r="E38" s="85">
        <v>1620</v>
      </c>
      <c r="F38" s="85">
        <v>4328</v>
      </c>
      <c r="G38" s="85">
        <v>5408</v>
      </c>
      <c r="H38" s="85">
        <v>2198</v>
      </c>
      <c r="I38" s="85">
        <v>5981</v>
      </c>
      <c r="J38" s="85">
        <v>7028</v>
      </c>
    </row>
    <row r="39" spans="1:10" ht="15.75" thickBot="1" x14ac:dyDescent="0.3">
      <c r="A39" s="14">
        <v>2009</v>
      </c>
      <c r="B39" s="86">
        <v>5786</v>
      </c>
      <c r="C39" s="86">
        <v>5869</v>
      </c>
      <c r="D39" s="86">
        <v>2201</v>
      </c>
      <c r="E39" s="86">
        <v>2656</v>
      </c>
      <c r="F39" s="85">
        <v>5109</v>
      </c>
      <c r="G39" s="85">
        <v>6562</v>
      </c>
      <c r="H39" s="85">
        <v>3100</v>
      </c>
      <c r="I39" s="85">
        <v>15526</v>
      </c>
      <c r="J39" s="85">
        <v>16625</v>
      </c>
    </row>
    <row r="40" spans="1:10" ht="15.75" thickBot="1" x14ac:dyDescent="0.3">
      <c r="A40" s="14">
        <v>2010</v>
      </c>
      <c r="B40" s="86">
        <v>7097</v>
      </c>
      <c r="C40" s="86">
        <v>7804</v>
      </c>
      <c r="D40" s="86">
        <v>10985</v>
      </c>
      <c r="E40" s="86">
        <v>11852</v>
      </c>
      <c r="F40" s="85">
        <v>12155</v>
      </c>
      <c r="G40" s="85">
        <v>15668</v>
      </c>
      <c r="H40" s="85">
        <v>6725</v>
      </c>
      <c r="I40" s="85">
        <v>32071</v>
      </c>
      <c r="J40" s="85">
        <v>35563</v>
      </c>
    </row>
    <row r="41" spans="1:10" ht="15.75" thickBot="1" x14ac:dyDescent="0.3">
      <c r="A41" s="14">
        <v>2011</v>
      </c>
      <c r="B41" s="86">
        <v>11084</v>
      </c>
      <c r="C41" s="86">
        <v>13179</v>
      </c>
      <c r="D41" s="86">
        <v>4985</v>
      </c>
      <c r="E41" s="86">
        <v>7846</v>
      </c>
      <c r="F41" s="85">
        <v>12000</v>
      </c>
      <c r="G41" s="85">
        <v>17833</v>
      </c>
      <c r="H41" s="85">
        <v>6026</v>
      </c>
      <c r="I41" s="85">
        <v>14124</v>
      </c>
      <c r="J41" s="85">
        <v>18530</v>
      </c>
    </row>
    <row r="42" spans="1:10" ht="15.75" thickBot="1" x14ac:dyDescent="0.3">
      <c r="A42" s="14">
        <v>2012</v>
      </c>
      <c r="B42" s="86">
        <v>12952</v>
      </c>
      <c r="C42" s="86">
        <v>15008</v>
      </c>
      <c r="D42" s="86">
        <v>8738</v>
      </c>
      <c r="E42" s="86">
        <v>10701</v>
      </c>
      <c r="F42" s="85">
        <v>16234</v>
      </c>
      <c r="G42" s="85">
        <v>20328</v>
      </c>
      <c r="H42" s="85">
        <v>5929</v>
      </c>
      <c r="I42" s="85">
        <v>8117</v>
      </c>
      <c r="J42" s="85">
        <v>11358</v>
      </c>
    </row>
    <row r="43" spans="1:10" ht="15.75" thickBot="1" x14ac:dyDescent="0.3">
      <c r="A43" s="14">
        <v>2013</v>
      </c>
      <c r="B43" s="86">
        <v>15989</v>
      </c>
      <c r="C43" s="86">
        <v>19766</v>
      </c>
      <c r="D43" s="86">
        <v>13878</v>
      </c>
      <c r="E43" s="86">
        <v>17350</v>
      </c>
      <c r="F43" s="85">
        <v>15502</v>
      </c>
      <c r="G43" s="85">
        <v>24317</v>
      </c>
      <c r="H43" s="85">
        <v>9337</v>
      </c>
      <c r="I43" s="85">
        <v>5358</v>
      </c>
      <c r="J43" s="85">
        <v>8953</v>
      </c>
    </row>
    <row r="44" spans="1:10" ht="15.75" thickBot="1" x14ac:dyDescent="0.3">
      <c r="A44" s="14">
        <v>2014</v>
      </c>
      <c r="B44" s="85">
        <v>13145</v>
      </c>
      <c r="C44" s="85">
        <v>17231</v>
      </c>
      <c r="D44" s="85">
        <v>16895</v>
      </c>
      <c r="E44" s="85">
        <v>21069</v>
      </c>
      <c r="F44" s="85">
        <v>16395</v>
      </c>
      <c r="G44" s="85">
        <v>22395</v>
      </c>
      <c r="H44" s="85">
        <v>8356</v>
      </c>
      <c r="I44" s="85">
        <v>12586</v>
      </c>
      <c r="J44" s="85">
        <v>16852</v>
      </c>
    </row>
    <row r="45" spans="1:10" ht="15.75" thickBot="1" x14ac:dyDescent="0.3">
      <c r="A45" s="14">
        <v>2015</v>
      </c>
      <c r="B45" s="85">
        <v>14710</v>
      </c>
      <c r="C45" s="85">
        <v>20339</v>
      </c>
      <c r="D45" s="85">
        <v>11232</v>
      </c>
      <c r="E45" s="85">
        <v>19184</v>
      </c>
      <c r="F45" s="85">
        <v>19756</v>
      </c>
      <c r="G45" s="85">
        <v>29835</v>
      </c>
      <c r="H45" s="85">
        <v>24690</v>
      </c>
      <c r="I45" s="85">
        <v>14669</v>
      </c>
      <c r="J45" s="85">
        <v>21306</v>
      </c>
    </row>
    <row r="46" spans="1:10" ht="15.75" thickBot="1" x14ac:dyDescent="0.3">
      <c r="A46" s="14">
        <v>2016</v>
      </c>
      <c r="B46" s="85">
        <v>12956.207082768464</v>
      </c>
      <c r="C46" s="85">
        <v>14413</v>
      </c>
      <c r="D46" s="85">
        <v>17327</v>
      </c>
      <c r="E46" s="85">
        <v>21765</v>
      </c>
      <c r="F46" s="85">
        <v>8606.440349680257</v>
      </c>
      <c r="G46" s="85">
        <v>14116.440349680257</v>
      </c>
      <c r="H46" s="85" t="s">
        <v>5</v>
      </c>
      <c r="I46" s="85">
        <v>9720.1248071576792</v>
      </c>
      <c r="J46" s="85">
        <v>12115</v>
      </c>
    </row>
    <row r="47" spans="1:10" ht="15.75" thickBot="1" x14ac:dyDescent="0.3">
      <c r="A47" s="14">
        <v>2017</v>
      </c>
      <c r="B47" s="85">
        <v>8761.9458462239945</v>
      </c>
      <c r="C47" s="85">
        <v>9789</v>
      </c>
      <c r="D47" s="85">
        <v>14063</v>
      </c>
      <c r="E47" s="85">
        <v>20046</v>
      </c>
      <c r="F47" s="85">
        <v>7371.0759223454806</v>
      </c>
      <c r="G47" s="85">
        <v>11662.075922345481</v>
      </c>
      <c r="H47" s="85">
        <v>5514</v>
      </c>
      <c r="I47" s="85">
        <v>6469.5699523868952</v>
      </c>
      <c r="J47" s="85">
        <v>8218</v>
      </c>
    </row>
    <row r="48" spans="1:10" ht="15.75" thickBot="1" x14ac:dyDescent="0.3">
      <c r="A48" s="14">
        <v>2018</v>
      </c>
      <c r="B48" s="85">
        <v>5949.2842117305227</v>
      </c>
      <c r="C48" s="85">
        <v>6490</v>
      </c>
      <c r="D48" s="85">
        <v>5757.4470691040187</v>
      </c>
      <c r="E48" s="85">
        <v>8138.4470691040187</v>
      </c>
      <c r="F48" s="85">
        <v>3046.7295254043502</v>
      </c>
      <c r="G48" s="85">
        <v>5569.7295254043502</v>
      </c>
      <c r="H48" s="85">
        <v>2983</v>
      </c>
      <c r="I48" s="85">
        <v>497.68212329240924</v>
      </c>
      <c r="J48" s="85">
        <v>1232.6821232924092</v>
      </c>
    </row>
    <row r="49" spans="1:10" ht="15.75" thickBot="1" x14ac:dyDescent="0.3">
      <c r="A49" s="14">
        <v>2019</v>
      </c>
      <c r="B49" s="99">
        <v>8706.2117999999991</v>
      </c>
      <c r="C49" s="85">
        <v>9247.2259274069984</v>
      </c>
      <c r="D49" s="85">
        <v>3263</v>
      </c>
      <c r="E49" s="85">
        <v>4965.9934469079981</v>
      </c>
      <c r="F49" s="85">
        <v>1691.2710720686368</v>
      </c>
      <c r="G49" s="85">
        <v>3434.4390251956393</v>
      </c>
      <c r="H49" s="85">
        <v>824</v>
      </c>
      <c r="I49" s="85">
        <v>275.01835255778713</v>
      </c>
      <c r="J49" s="85">
        <v>639.40639406378705</v>
      </c>
    </row>
    <row r="50" spans="1:10" ht="15.75" thickBot="1" x14ac:dyDescent="0.3">
      <c r="A50" s="14">
        <v>2020</v>
      </c>
      <c r="B50" s="85">
        <v>16919.064600000002</v>
      </c>
      <c r="C50" s="85">
        <v>18097.246569449486</v>
      </c>
      <c r="D50" s="85">
        <v>13530</v>
      </c>
      <c r="E50" s="85">
        <v>15676.537098482991</v>
      </c>
      <c r="F50" s="85">
        <v>4429.8204168844568</v>
      </c>
      <c r="G50" s="85">
        <v>5878.2956508928055</v>
      </c>
      <c r="H50" s="85">
        <v>2443</v>
      </c>
      <c r="I50" s="85">
        <v>879.23097655622905</v>
      </c>
      <c r="J50" s="85">
        <v>939.26700599324636</v>
      </c>
    </row>
    <row r="51" spans="1:10" ht="15.75" thickBot="1" x14ac:dyDescent="0.3">
      <c r="A51" s="14">
        <v>2021</v>
      </c>
      <c r="B51" s="85">
        <v>9790.5519000000004</v>
      </c>
      <c r="C51" s="85">
        <v>11649</v>
      </c>
      <c r="D51" s="85">
        <v>4462</v>
      </c>
      <c r="E51" s="85">
        <v>6207</v>
      </c>
      <c r="F51" s="85">
        <v>3528.4880263509936</v>
      </c>
      <c r="G51" s="85">
        <v>5119</v>
      </c>
      <c r="H51" s="85">
        <v>3447</v>
      </c>
      <c r="I51" s="85">
        <v>371.48897794767998</v>
      </c>
      <c r="J51" s="85">
        <v>371.48897794767998</v>
      </c>
    </row>
    <row r="52" spans="1:10" ht="15.75" thickBot="1" x14ac:dyDescent="0.3">
      <c r="A52" s="14" t="s">
        <v>42</v>
      </c>
      <c r="B52" s="12" t="s">
        <v>98</v>
      </c>
      <c r="C52" s="34" t="s">
        <v>10</v>
      </c>
      <c r="D52" s="12" t="s">
        <v>98</v>
      </c>
      <c r="E52" s="34" t="s">
        <v>10</v>
      </c>
      <c r="F52" s="12" t="s">
        <v>98</v>
      </c>
      <c r="G52" s="34" t="s">
        <v>10</v>
      </c>
      <c r="H52" s="12" t="s">
        <v>98</v>
      </c>
      <c r="I52" s="12" t="s">
        <v>98</v>
      </c>
      <c r="J52" s="12" t="s">
        <v>10</v>
      </c>
    </row>
    <row r="53" spans="1:10" x14ac:dyDescent="0.25">
      <c r="A53" s="23" t="s">
        <v>103</v>
      </c>
    </row>
    <row r="100" spans="1:53" s="19" customFormat="1" x14ac:dyDescent="0.25">
      <c r="A100" s="17"/>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row>
    <row r="102" spans="1:53" ht="15.75" thickBot="1" x14ac:dyDescent="0.3">
      <c r="A102" s="23" t="s">
        <v>133</v>
      </c>
    </row>
    <row r="103" spans="1:53" ht="15.75" thickBot="1" x14ac:dyDescent="0.3">
      <c r="A103" s="155" t="s">
        <v>0</v>
      </c>
      <c r="B103" s="150" t="s">
        <v>95</v>
      </c>
      <c r="C103" s="151"/>
      <c r="D103" s="151"/>
      <c r="E103" s="151"/>
      <c r="F103" s="151"/>
      <c r="G103" s="151"/>
      <c r="H103" s="151"/>
      <c r="I103" s="151"/>
      <c r="J103" s="153"/>
    </row>
    <row r="104" spans="1:53" ht="45.75" thickBot="1" x14ac:dyDescent="0.3">
      <c r="A104" s="156"/>
      <c r="B104" s="150" t="s">
        <v>92</v>
      </c>
      <c r="C104" s="153"/>
      <c r="D104" s="154" t="s">
        <v>93</v>
      </c>
      <c r="E104" s="153"/>
      <c r="F104" s="154" t="s">
        <v>94</v>
      </c>
      <c r="G104" s="153"/>
      <c r="H104" s="37" t="s">
        <v>96</v>
      </c>
      <c r="I104" s="150" t="s">
        <v>97</v>
      </c>
      <c r="J104" s="153"/>
    </row>
    <row r="105" spans="1:53" ht="15.75" thickBot="1" x14ac:dyDescent="0.3">
      <c r="A105" s="157"/>
      <c r="B105" s="10" t="s">
        <v>14</v>
      </c>
      <c r="C105" s="10" t="s">
        <v>32</v>
      </c>
      <c r="D105" s="10" t="s">
        <v>14</v>
      </c>
      <c r="E105" s="10" t="s">
        <v>32</v>
      </c>
      <c r="F105" s="10" t="s">
        <v>14</v>
      </c>
      <c r="G105" s="10" t="s">
        <v>32</v>
      </c>
      <c r="H105" s="10" t="s">
        <v>14</v>
      </c>
      <c r="I105" s="10" t="s">
        <v>14</v>
      </c>
      <c r="J105" s="10" t="s">
        <v>32</v>
      </c>
    </row>
    <row r="106" spans="1:53" ht="15.75" thickBot="1" x14ac:dyDescent="0.3">
      <c r="A106" s="51" t="s">
        <v>134</v>
      </c>
      <c r="B106" s="52">
        <f>IFERROR(AVERAGEIFS(B$2:B$82,$A$2:$A$82,"&gt;=1975",$A$2:$A$82,"&lt;=1978"),"")</f>
        <v>9579.75</v>
      </c>
      <c r="C106" s="52">
        <f t="shared" ref="C106:J106" si="0">IFERROR(AVERAGEIFS(C$2:C$82,$A$2:$A$82,"&gt;=1975",$A$2:$A$82,"&lt;=1978"),"")</f>
        <v>9723.5</v>
      </c>
      <c r="D106" s="52">
        <f t="shared" si="0"/>
        <v>6127</v>
      </c>
      <c r="E106" s="52">
        <f t="shared" si="0"/>
        <v>7944</v>
      </c>
      <c r="F106" s="52">
        <f t="shared" si="0"/>
        <v>3491.75</v>
      </c>
      <c r="G106" s="52">
        <f t="shared" si="0"/>
        <v>3813</v>
      </c>
      <c r="H106" s="52">
        <f t="shared" si="0"/>
        <v>254.25</v>
      </c>
      <c r="I106" s="52">
        <f t="shared" si="0"/>
        <v>5585.75</v>
      </c>
      <c r="J106" s="52">
        <f t="shared" si="0"/>
        <v>7646</v>
      </c>
    </row>
    <row r="107" spans="1:53" ht="15.75" thickBot="1" x14ac:dyDescent="0.3">
      <c r="A107" s="51" t="s">
        <v>135</v>
      </c>
      <c r="B107" s="52">
        <f>IFERROR(AVERAGEIFS(B$2:B$82,$A$2:$A$82,"&gt;=1979",$A$2:$A$82,"&lt;=1984"),"")</f>
        <v>9826.1666666666661</v>
      </c>
      <c r="C107" s="52">
        <f t="shared" ref="C107:J107" si="1">IFERROR(AVERAGEIFS(C$2:C$82,$A$2:$A$82,"&gt;=1979",$A$2:$A$82,"&lt;=1984"),"")</f>
        <v>10504.666666666666</v>
      </c>
      <c r="D107" s="52">
        <f t="shared" si="1"/>
        <v>11143.5</v>
      </c>
      <c r="E107" s="52">
        <f t="shared" si="1"/>
        <v>12539.833333333334</v>
      </c>
      <c r="F107" s="52">
        <f t="shared" si="1"/>
        <v>3766.1666666666665</v>
      </c>
      <c r="G107" s="52">
        <f t="shared" si="1"/>
        <v>4566.5</v>
      </c>
      <c r="H107" s="52">
        <f t="shared" si="1"/>
        <v>1248</v>
      </c>
      <c r="I107" s="52">
        <f t="shared" si="1"/>
        <v>4377.166666666667</v>
      </c>
      <c r="J107" s="52">
        <f t="shared" si="1"/>
        <v>5021.833333333333</v>
      </c>
    </row>
    <row r="108" spans="1:53" ht="15.75" thickBot="1" x14ac:dyDescent="0.3">
      <c r="A108" s="51" t="s">
        <v>136</v>
      </c>
      <c r="B108" s="52">
        <f>IFERROR(AVERAGEIFS(B$2:B$82,$A$2:$A$82,"&gt;=1985",$A$2:$A$82,"&lt;=1995"),"")</f>
        <v>10054.90909090909</v>
      </c>
      <c r="C108" s="52">
        <f t="shared" ref="C108:J108" si="2">IFERROR(AVERAGEIFS(C$2:C$82,$A$2:$A$82,"&gt;=1985",$A$2:$A$82,"&lt;=1995"),"")</f>
        <v>12197.09090909091</v>
      </c>
      <c r="D108" s="52">
        <f t="shared" si="2"/>
        <v>13776.181818181818</v>
      </c>
      <c r="E108" s="52">
        <f t="shared" si="2"/>
        <v>15298.09090909091</v>
      </c>
      <c r="F108" s="52">
        <f t="shared" si="2"/>
        <v>11899.454545454546</v>
      </c>
      <c r="G108" s="52">
        <f t="shared" si="2"/>
        <v>14498.727272727272</v>
      </c>
      <c r="H108" s="52">
        <f t="shared" si="2"/>
        <v>5860.272727272727</v>
      </c>
      <c r="I108" s="52">
        <f t="shared" si="2"/>
        <v>9077.9090909090901</v>
      </c>
      <c r="J108" s="52">
        <f t="shared" si="2"/>
        <v>10837.363636363636</v>
      </c>
    </row>
    <row r="109" spans="1:53" ht="15.75" thickBot="1" x14ac:dyDescent="0.3">
      <c r="A109" s="51" t="s">
        <v>137</v>
      </c>
      <c r="B109" s="52">
        <f>IFERROR(AVERAGEIFS(B$2:B$82,$A$2:$A$82,"&gt;=1996",$A$2:$A$82,"&lt;=1998"),"")</f>
        <v>10335.666666666666</v>
      </c>
      <c r="C109" s="52">
        <f t="shared" ref="C109:J109" si="3">IFERROR(AVERAGEIFS(C$2:C$82,$A$2:$A$82,"&gt;=1996",$A$2:$A$82,"&lt;=1998"),"")</f>
        <v>12861.333333333334</v>
      </c>
      <c r="D109" s="52">
        <f t="shared" si="3"/>
        <v>14646.666666666666</v>
      </c>
      <c r="E109" s="52">
        <f t="shared" si="3"/>
        <v>16537.666666666668</v>
      </c>
      <c r="F109" s="52">
        <f t="shared" si="3"/>
        <v>11448.333333333334</v>
      </c>
      <c r="G109" s="52">
        <f t="shared" si="3"/>
        <v>15827.333333333334</v>
      </c>
      <c r="H109" s="52">
        <f t="shared" si="3"/>
        <v>7014.666666666667</v>
      </c>
      <c r="I109" s="52">
        <f t="shared" si="3"/>
        <v>8855</v>
      </c>
      <c r="J109" s="52">
        <f t="shared" si="3"/>
        <v>10696</v>
      </c>
    </row>
    <row r="110" spans="1:53" ht="15.75" thickBot="1" x14ac:dyDescent="0.3">
      <c r="A110" s="53" t="s">
        <v>138</v>
      </c>
      <c r="B110" s="52">
        <f>IFERROR(AVERAGEIFS(B$2:B$82,$A$2:$A$82,"&gt;=1999",$A$2:$A$82,"&lt;=2008"),"")</f>
        <v>11370.2</v>
      </c>
      <c r="C110" s="52">
        <f t="shared" ref="C110:J110" si="4">IFERROR(AVERAGEIFS(C$2:C$82,$A$2:$A$82,"&gt;=1999",$A$2:$A$82,"&lt;=2008"),"")</f>
        <v>13546.1</v>
      </c>
      <c r="D110" s="52">
        <f t="shared" si="4"/>
        <v>15229.5</v>
      </c>
      <c r="E110" s="52">
        <f t="shared" si="4"/>
        <v>18192.7</v>
      </c>
      <c r="F110" s="52">
        <f t="shared" si="4"/>
        <v>14481.4</v>
      </c>
      <c r="G110" s="52">
        <f t="shared" si="4"/>
        <v>18380.2</v>
      </c>
      <c r="H110" s="52">
        <f t="shared" si="4"/>
        <v>5138.7</v>
      </c>
      <c r="I110" s="52">
        <f t="shared" si="4"/>
        <v>9758.1</v>
      </c>
      <c r="J110" s="52">
        <f t="shared" si="4"/>
        <v>11997.8</v>
      </c>
    </row>
    <row r="111" spans="1:53" ht="15.75" thickBot="1" x14ac:dyDescent="0.3">
      <c r="A111" s="14">
        <v>2009</v>
      </c>
      <c r="B111" s="98">
        <f>IF(B39&gt;0,B39,"")</f>
        <v>5786</v>
      </c>
      <c r="C111" s="98">
        <f t="shared" ref="C111:J111" si="5">IF(C39&gt;0,C39,"")</f>
        <v>5869</v>
      </c>
      <c r="D111" s="98">
        <f t="shared" si="5"/>
        <v>2201</v>
      </c>
      <c r="E111" s="98">
        <f t="shared" si="5"/>
        <v>2656</v>
      </c>
      <c r="F111" s="99">
        <f t="shared" si="5"/>
        <v>5109</v>
      </c>
      <c r="G111" s="99">
        <f t="shared" si="5"/>
        <v>6562</v>
      </c>
      <c r="H111" s="99">
        <f t="shared" si="5"/>
        <v>3100</v>
      </c>
      <c r="I111" s="99">
        <f t="shared" si="5"/>
        <v>15526</v>
      </c>
      <c r="J111" s="99">
        <f t="shared" si="5"/>
        <v>16625</v>
      </c>
    </row>
    <row r="112" spans="1:53" ht="15.75" thickBot="1" x14ac:dyDescent="0.3">
      <c r="A112" s="14">
        <v>2010</v>
      </c>
      <c r="B112" s="98">
        <f t="shared" ref="B112:J112" si="6">IF(B40&gt;0,B40,"")</f>
        <v>7097</v>
      </c>
      <c r="C112" s="98">
        <f t="shared" si="6"/>
        <v>7804</v>
      </c>
      <c r="D112" s="98">
        <f t="shared" si="6"/>
        <v>10985</v>
      </c>
      <c r="E112" s="98">
        <f t="shared" si="6"/>
        <v>11852</v>
      </c>
      <c r="F112" s="99">
        <f t="shared" si="6"/>
        <v>12155</v>
      </c>
      <c r="G112" s="99">
        <f t="shared" si="6"/>
        <v>15668</v>
      </c>
      <c r="H112" s="99">
        <f t="shared" si="6"/>
        <v>6725</v>
      </c>
      <c r="I112" s="99">
        <f t="shared" si="6"/>
        <v>32071</v>
      </c>
      <c r="J112" s="99">
        <f t="shared" si="6"/>
        <v>35563</v>
      </c>
    </row>
    <row r="113" spans="1:10" ht="15.75" thickBot="1" x14ac:dyDescent="0.3">
      <c r="A113" s="14">
        <v>2011</v>
      </c>
      <c r="B113" s="98">
        <f t="shared" ref="B113:J113" si="7">IF(B41&gt;0,B41,"")</f>
        <v>11084</v>
      </c>
      <c r="C113" s="98">
        <f t="shared" si="7"/>
        <v>13179</v>
      </c>
      <c r="D113" s="98">
        <f t="shared" si="7"/>
        <v>4985</v>
      </c>
      <c r="E113" s="98">
        <f t="shared" si="7"/>
        <v>7846</v>
      </c>
      <c r="F113" s="99">
        <f t="shared" si="7"/>
        <v>12000</v>
      </c>
      <c r="G113" s="99">
        <f t="shared" si="7"/>
        <v>17833</v>
      </c>
      <c r="H113" s="99">
        <f t="shared" si="7"/>
        <v>6026</v>
      </c>
      <c r="I113" s="99">
        <f t="shared" si="7"/>
        <v>14124</v>
      </c>
      <c r="J113" s="99">
        <f t="shared" si="7"/>
        <v>18530</v>
      </c>
    </row>
    <row r="114" spans="1:10" ht="15.75" thickBot="1" x14ac:dyDescent="0.3">
      <c r="A114" s="14">
        <v>2012</v>
      </c>
      <c r="B114" s="98">
        <f t="shared" ref="B114:J114" si="8">IF(B42&gt;0,B42,"")</f>
        <v>12952</v>
      </c>
      <c r="C114" s="98">
        <f t="shared" si="8"/>
        <v>15008</v>
      </c>
      <c r="D114" s="98">
        <f t="shared" si="8"/>
        <v>8738</v>
      </c>
      <c r="E114" s="98">
        <f t="shared" si="8"/>
        <v>10701</v>
      </c>
      <c r="F114" s="99">
        <f t="shared" si="8"/>
        <v>16234</v>
      </c>
      <c r="G114" s="99">
        <f t="shared" si="8"/>
        <v>20328</v>
      </c>
      <c r="H114" s="99">
        <f t="shared" si="8"/>
        <v>5929</v>
      </c>
      <c r="I114" s="99">
        <f t="shared" si="8"/>
        <v>8117</v>
      </c>
      <c r="J114" s="99">
        <f t="shared" si="8"/>
        <v>11358</v>
      </c>
    </row>
    <row r="115" spans="1:10" ht="15.75" thickBot="1" x14ac:dyDescent="0.3">
      <c r="A115" s="14">
        <v>2013</v>
      </c>
      <c r="B115" s="98">
        <f t="shared" ref="B115:J115" si="9">IF(B43&gt;0,B43,"")</f>
        <v>15989</v>
      </c>
      <c r="C115" s="98">
        <f t="shared" si="9"/>
        <v>19766</v>
      </c>
      <c r="D115" s="98">
        <f t="shared" si="9"/>
        <v>13878</v>
      </c>
      <c r="E115" s="98">
        <f t="shared" si="9"/>
        <v>17350</v>
      </c>
      <c r="F115" s="99">
        <f t="shared" si="9"/>
        <v>15502</v>
      </c>
      <c r="G115" s="99">
        <f t="shared" si="9"/>
        <v>24317</v>
      </c>
      <c r="H115" s="99">
        <f t="shared" si="9"/>
        <v>9337</v>
      </c>
      <c r="I115" s="99">
        <f t="shared" si="9"/>
        <v>5358</v>
      </c>
      <c r="J115" s="99">
        <f t="shared" si="9"/>
        <v>8953</v>
      </c>
    </row>
    <row r="116" spans="1:10" ht="15.75" thickBot="1" x14ac:dyDescent="0.3">
      <c r="A116" s="14">
        <v>2014</v>
      </c>
      <c r="B116" s="99">
        <f t="shared" ref="B116:J116" si="10">IF(B44&gt;0,B44,"")</f>
        <v>13145</v>
      </c>
      <c r="C116" s="99">
        <f t="shared" si="10"/>
        <v>17231</v>
      </c>
      <c r="D116" s="99">
        <f t="shared" si="10"/>
        <v>16895</v>
      </c>
      <c r="E116" s="99">
        <f t="shared" si="10"/>
        <v>21069</v>
      </c>
      <c r="F116" s="99">
        <f t="shared" si="10"/>
        <v>16395</v>
      </c>
      <c r="G116" s="99">
        <f t="shared" si="10"/>
        <v>22395</v>
      </c>
      <c r="H116" s="99">
        <f t="shared" si="10"/>
        <v>8356</v>
      </c>
      <c r="I116" s="99">
        <f t="shared" si="10"/>
        <v>12586</v>
      </c>
      <c r="J116" s="99">
        <f t="shared" si="10"/>
        <v>16852</v>
      </c>
    </row>
    <row r="117" spans="1:10" ht="15.75" thickBot="1" x14ac:dyDescent="0.3">
      <c r="A117" s="14">
        <v>2015</v>
      </c>
      <c r="B117" s="99">
        <f t="shared" ref="B117:J117" si="11">IF(B45&gt;0,B45,"")</f>
        <v>14710</v>
      </c>
      <c r="C117" s="99">
        <f t="shared" si="11"/>
        <v>20339</v>
      </c>
      <c r="D117" s="99">
        <f t="shared" si="11"/>
        <v>11232</v>
      </c>
      <c r="E117" s="99">
        <f t="shared" si="11"/>
        <v>19184</v>
      </c>
      <c r="F117" s="99">
        <f t="shared" si="11"/>
        <v>19756</v>
      </c>
      <c r="G117" s="99">
        <f t="shared" si="11"/>
        <v>29835</v>
      </c>
      <c r="H117" s="99">
        <f t="shared" si="11"/>
        <v>24690</v>
      </c>
      <c r="I117" s="99">
        <f t="shared" si="11"/>
        <v>14669</v>
      </c>
      <c r="J117" s="99">
        <f t="shared" si="11"/>
        <v>21306</v>
      </c>
    </row>
    <row r="118" spans="1:10" ht="15.75" thickBot="1" x14ac:dyDescent="0.3">
      <c r="A118" s="14">
        <v>2016</v>
      </c>
      <c r="B118" s="99">
        <f t="shared" ref="B118:J118" si="12">IF(B46&gt;0,B46,"")</f>
        <v>12956.207082768464</v>
      </c>
      <c r="C118" s="99">
        <f t="shared" si="12"/>
        <v>14413</v>
      </c>
      <c r="D118" s="99">
        <f t="shared" si="12"/>
        <v>17327</v>
      </c>
      <c r="E118" s="99">
        <f t="shared" si="12"/>
        <v>21765</v>
      </c>
      <c r="F118" s="99">
        <f t="shared" si="12"/>
        <v>8606.440349680257</v>
      </c>
      <c r="G118" s="99">
        <f t="shared" si="12"/>
        <v>14116.440349680257</v>
      </c>
      <c r="H118" s="99" t="str">
        <f t="shared" si="12"/>
        <v>NA</v>
      </c>
      <c r="I118" s="99">
        <f t="shared" si="12"/>
        <v>9720.1248071576792</v>
      </c>
      <c r="J118" s="99">
        <f t="shared" si="12"/>
        <v>12115</v>
      </c>
    </row>
    <row r="119" spans="1:10" ht="15.75" thickBot="1" x14ac:dyDescent="0.3">
      <c r="A119" s="14">
        <v>2017</v>
      </c>
      <c r="B119" s="99">
        <f t="shared" ref="B119:J119" si="13">IF(B47&gt;0,B47,"")</f>
        <v>8761.9458462239945</v>
      </c>
      <c r="C119" s="99">
        <f t="shared" si="13"/>
        <v>9789</v>
      </c>
      <c r="D119" s="99">
        <f t="shared" si="13"/>
        <v>14063</v>
      </c>
      <c r="E119" s="99">
        <f t="shared" si="13"/>
        <v>20046</v>
      </c>
      <c r="F119" s="99">
        <f t="shared" si="13"/>
        <v>7371.0759223454806</v>
      </c>
      <c r="G119" s="99">
        <f t="shared" si="13"/>
        <v>11662.075922345481</v>
      </c>
      <c r="H119" s="99">
        <f t="shared" si="13"/>
        <v>5514</v>
      </c>
      <c r="I119" s="99">
        <f t="shared" si="13"/>
        <v>6469.5699523868952</v>
      </c>
      <c r="J119" s="99">
        <f t="shared" si="13"/>
        <v>8218</v>
      </c>
    </row>
    <row r="120" spans="1:10" ht="15.75" thickBot="1" x14ac:dyDescent="0.3">
      <c r="A120" s="14">
        <v>2018</v>
      </c>
      <c r="B120" s="99">
        <f t="shared" ref="B120:J120" si="14">IF(B48&gt;0,B48,"")</f>
        <v>5949.2842117305227</v>
      </c>
      <c r="C120" s="99">
        <f t="shared" si="14"/>
        <v>6490</v>
      </c>
      <c r="D120" s="99">
        <f t="shared" si="14"/>
        <v>5757.4470691040187</v>
      </c>
      <c r="E120" s="99">
        <f t="shared" si="14"/>
        <v>8138.4470691040187</v>
      </c>
      <c r="F120" s="99">
        <f t="shared" si="14"/>
        <v>3046.7295254043502</v>
      </c>
      <c r="G120" s="99">
        <f t="shared" si="14"/>
        <v>5569.7295254043502</v>
      </c>
      <c r="H120" s="99">
        <f t="shared" si="14"/>
        <v>2983</v>
      </c>
      <c r="I120" s="99">
        <f t="shared" si="14"/>
        <v>497.68212329240924</v>
      </c>
      <c r="J120" s="99">
        <f t="shared" si="14"/>
        <v>1232.6821232924092</v>
      </c>
    </row>
    <row r="121" spans="1:10" ht="15.75" thickBot="1" x14ac:dyDescent="0.3">
      <c r="A121" s="14">
        <v>2019</v>
      </c>
      <c r="B121" s="99">
        <f t="shared" ref="B121:J121" si="15">IF(B49&gt;0,B49,"")</f>
        <v>8706.2117999999991</v>
      </c>
      <c r="C121" s="99">
        <f t="shared" si="15"/>
        <v>9247.2259274069984</v>
      </c>
      <c r="D121" s="99">
        <f t="shared" si="15"/>
        <v>3263</v>
      </c>
      <c r="E121" s="99">
        <f t="shared" si="15"/>
        <v>4965.9934469079981</v>
      </c>
      <c r="F121" s="99">
        <f t="shared" si="15"/>
        <v>1691.2710720686368</v>
      </c>
      <c r="G121" s="99">
        <f t="shared" si="15"/>
        <v>3434.4390251956393</v>
      </c>
      <c r="H121" s="99">
        <f t="shared" si="15"/>
        <v>824</v>
      </c>
      <c r="I121" s="99">
        <f t="shared" si="15"/>
        <v>275.01835255778713</v>
      </c>
      <c r="J121" s="99">
        <f t="shared" si="15"/>
        <v>639.40639406378705</v>
      </c>
    </row>
    <row r="122" spans="1:10" ht="15.75" thickBot="1" x14ac:dyDescent="0.3">
      <c r="A122" s="14">
        <v>2020</v>
      </c>
      <c r="B122" s="99">
        <f t="shared" ref="B122:J123" si="16">IF(B50&gt;0,B50,"")</f>
        <v>16919.064600000002</v>
      </c>
      <c r="C122" s="99">
        <f t="shared" si="16"/>
        <v>18097.246569449486</v>
      </c>
      <c r="D122" s="99">
        <f t="shared" si="16"/>
        <v>13530</v>
      </c>
      <c r="E122" s="99">
        <f t="shared" si="16"/>
        <v>15676.537098482991</v>
      </c>
      <c r="F122" s="99">
        <f t="shared" si="16"/>
        <v>4429.8204168844568</v>
      </c>
      <c r="G122" s="99">
        <f t="shared" si="16"/>
        <v>5878.2956508928055</v>
      </c>
      <c r="H122" s="99">
        <f t="shared" si="16"/>
        <v>2443</v>
      </c>
      <c r="I122" s="99">
        <f t="shared" si="16"/>
        <v>879.23097655622905</v>
      </c>
      <c r="J122" s="99">
        <f t="shared" si="16"/>
        <v>939.26700599324636</v>
      </c>
    </row>
    <row r="123" spans="1:10" ht="15.75" thickBot="1" x14ac:dyDescent="0.3">
      <c r="A123" s="14">
        <v>2021</v>
      </c>
      <c r="B123" s="99">
        <f t="shared" si="16"/>
        <v>9790.5519000000004</v>
      </c>
      <c r="C123" s="99">
        <f t="shared" si="16"/>
        <v>11649</v>
      </c>
      <c r="D123" s="99">
        <f t="shared" si="16"/>
        <v>4462</v>
      </c>
      <c r="E123" s="99">
        <f t="shared" si="16"/>
        <v>6207</v>
      </c>
      <c r="F123" s="99">
        <f t="shared" si="16"/>
        <v>3528.4880263509936</v>
      </c>
      <c r="G123" s="99">
        <f t="shared" si="16"/>
        <v>5119</v>
      </c>
      <c r="H123" s="99">
        <f t="shared" si="16"/>
        <v>3447</v>
      </c>
      <c r="I123" s="99">
        <f t="shared" si="16"/>
        <v>371.48897794767998</v>
      </c>
      <c r="J123" s="99">
        <f t="shared" si="16"/>
        <v>371.48897794767998</v>
      </c>
    </row>
    <row r="124" spans="1:10" ht="15.75" thickBot="1" x14ac:dyDescent="0.3">
      <c r="A124" s="14" t="s">
        <v>42</v>
      </c>
      <c r="B124" s="12" t="s">
        <v>98</v>
      </c>
      <c r="C124" s="34" t="s">
        <v>10</v>
      </c>
      <c r="D124" s="12" t="s">
        <v>98</v>
      </c>
      <c r="E124" s="34" t="s">
        <v>10</v>
      </c>
      <c r="F124" s="12" t="s">
        <v>98</v>
      </c>
      <c r="G124" s="34" t="s">
        <v>10</v>
      </c>
      <c r="H124" s="12" t="s">
        <v>98</v>
      </c>
      <c r="I124" s="12" t="s">
        <v>98</v>
      </c>
      <c r="J124" s="12" t="s">
        <v>10</v>
      </c>
    </row>
    <row r="125" spans="1:10" x14ac:dyDescent="0.25">
      <c r="A125" s="23" t="s">
        <v>103</v>
      </c>
    </row>
  </sheetData>
  <mergeCells count="12">
    <mergeCell ref="A103:A105"/>
    <mergeCell ref="B103:J103"/>
    <mergeCell ref="B104:C104"/>
    <mergeCell ref="D104:E104"/>
    <mergeCell ref="F104:G104"/>
    <mergeCell ref="I104:J104"/>
    <mergeCell ref="A2:A4"/>
    <mergeCell ref="B2:J2"/>
    <mergeCell ref="B3:C3"/>
    <mergeCell ref="D3:E3"/>
    <mergeCell ref="F3:G3"/>
    <mergeCell ref="I3:J3"/>
  </mergeCells>
  <pageMargins left="0.7" right="0.7" top="0.75" bottom="0.75" header="0.3" footer="0.3"/>
  <pageSetup orientation="portrait" horizontalDpi="1200" verticalDpi="1200"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6"/>
  <dimension ref="A1:H20"/>
  <sheetViews>
    <sheetView workbookViewId="0">
      <selection activeCell="E8" sqref="E8"/>
    </sheetView>
  </sheetViews>
  <sheetFormatPr defaultRowHeight="15" x14ac:dyDescent="0.25"/>
  <cols>
    <col min="2" max="2" width="11.5703125" bestFit="1" customWidth="1"/>
    <col min="3" max="3" width="13.28515625" bestFit="1" customWidth="1"/>
    <col min="4" max="4" width="11.5703125" bestFit="1" customWidth="1"/>
    <col min="5" max="5" width="11.5703125" customWidth="1"/>
    <col min="6" max="6" width="17.140625" customWidth="1"/>
    <col min="8" max="8" width="11.28515625" customWidth="1"/>
    <col min="10" max="10" width="11.5703125" bestFit="1" customWidth="1"/>
  </cols>
  <sheetData>
    <row r="1" spans="1:8" ht="32.25" thickBot="1" x14ac:dyDescent="0.3">
      <c r="A1" s="1" t="s">
        <v>0</v>
      </c>
      <c r="B1" s="2" t="s">
        <v>7</v>
      </c>
      <c r="C1" s="2" t="s">
        <v>8</v>
      </c>
      <c r="D1" s="2" t="s">
        <v>9</v>
      </c>
      <c r="E1" s="2" t="s">
        <v>1</v>
      </c>
      <c r="F1" s="3" t="s">
        <v>2</v>
      </c>
      <c r="G1" s="3" t="s">
        <v>3</v>
      </c>
      <c r="H1" s="2" t="s">
        <v>4</v>
      </c>
    </row>
    <row r="2" spans="1:8" x14ac:dyDescent="0.25">
      <c r="A2">
        <v>1999</v>
      </c>
      <c r="B2" s="4" t="e">
        <f>#REF!</f>
        <v>#REF!</v>
      </c>
      <c r="C2" s="4" t="e">
        <f>SUM(#REF!)</f>
        <v>#REF!</v>
      </c>
      <c r="D2" s="4" t="e">
        <f>#REF!</f>
        <v>#REF!</v>
      </c>
      <c r="E2" s="4" t="e">
        <f>#REF!</f>
        <v>#REF!</v>
      </c>
      <c r="F2" s="4" t="e">
        <f>SUM(B2,E2)</f>
        <v>#REF!</v>
      </c>
      <c r="G2" s="4" t="e">
        <f>SUM(C2:D2)</f>
        <v>#REF!</v>
      </c>
      <c r="H2" s="4" t="e">
        <f>SUM(B2:E2)</f>
        <v>#REF!</v>
      </c>
    </row>
    <row r="3" spans="1:8" x14ac:dyDescent="0.25">
      <c r="A3">
        <v>2000</v>
      </c>
      <c r="B3" s="4" t="e">
        <f>#REF!</f>
        <v>#REF!</v>
      </c>
      <c r="C3" s="4" t="e">
        <f>SUM(#REF!)</f>
        <v>#REF!</v>
      </c>
      <c r="D3" s="4" t="e">
        <f>#REF!</f>
        <v>#REF!</v>
      </c>
      <c r="E3" s="4" t="e">
        <f>#REF!</f>
        <v>#REF!</v>
      </c>
      <c r="F3" s="4" t="e">
        <f t="shared" ref="F3:F19" si="0">SUM(B3,E3)</f>
        <v>#REF!</v>
      </c>
      <c r="G3" s="4" t="e">
        <f t="shared" ref="G3:G15" si="1">SUM(C3:D3)</f>
        <v>#REF!</v>
      </c>
      <c r="H3" s="4" t="e">
        <f t="shared" ref="H3:H15" si="2">SUM(B3:E3)</f>
        <v>#REF!</v>
      </c>
    </row>
    <row r="4" spans="1:8" x14ac:dyDescent="0.25">
      <c r="A4">
        <v>2001</v>
      </c>
      <c r="B4" s="4" t="e">
        <f>#REF!</f>
        <v>#REF!</v>
      </c>
      <c r="C4" s="4" t="e">
        <f>SUM(#REF!)</f>
        <v>#REF!</v>
      </c>
      <c r="D4" s="4" t="e">
        <f>#REF!</f>
        <v>#REF!</v>
      </c>
      <c r="E4" s="4" t="e">
        <f>#REF!</f>
        <v>#REF!</v>
      </c>
      <c r="F4" s="4" t="e">
        <f t="shared" si="0"/>
        <v>#REF!</v>
      </c>
      <c r="G4" s="4" t="e">
        <f t="shared" si="1"/>
        <v>#REF!</v>
      </c>
      <c r="H4" s="4" t="e">
        <f t="shared" si="2"/>
        <v>#REF!</v>
      </c>
    </row>
    <row r="5" spans="1:8" x14ac:dyDescent="0.25">
      <c r="A5">
        <v>2002</v>
      </c>
      <c r="B5" s="4" t="e">
        <f>#REF!</f>
        <v>#REF!</v>
      </c>
      <c r="C5" s="4" t="e">
        <f>SUM(#REF!)</f>
        <v>#REF!</v>
      </c>
      <c r="D5" s="4" t="e">
        <f>#REF!</f>
        <v>#REF!</v>
      </c>
      <c r="E5" s="4" t="e">
        <f>#REF!</f>
        <v>#REF!</v>
      </c>
      <c r="F5" s="4" t="e">
        <f t="shared" si="0"/>
        <v>#REF!</v>
      </c>
      <c r="G5" s="4" t="e">
        <f t="shared" si="1"/>
        <v>#REF!</v>
      </c>
      <c r="H5" s="4" t="e">
        <f t="shared" si="2"/>
        <v>#REF!</v>
      </c>
    </row>
    <row r="6" spans="1:8" x14ac:dyDescent="0.25">
      <c r="A6">
        <v>2003</v>
      </c>
      <c r="B6" s="4" t="e">
        <f>#REF!</f>
        <v>#REF!</v>
      </c>
      <c r="C6" s="4" t="e">
        <f>SUM(#REF!)</f>
        <v>#REF!</v>
      </c>
      <c r="D6" s="4" t="e">
        <f>#REF!</f>
        <v>#REF!</v>
      </c>
      <c r="E6" s="4" t="e">
        <f>#REF!</f>
        <v>#REF!</v>
      </c>
      <c r="F6" s="4" t="e">
        <f t="shared" si="0"/>
        <v>#REF!</v>
      </c>
      <c r="G6" s="4" t="e">
        <f t="shared" si="1"/>
        <v>#REF!</v>
      </c>
      <c r="H6" s="4" t="e">
        <f t="shared" si="2"/>
        <v>#REF!</v>
      </c>
    </row>
    <row r="7" spans="1:8" x14ac:dyDescent="0.25">
      <c r="A7">
        <v>2004</v>
      </c>
      <c r="B7" s="4" t="e">
        <f>#REF!</f>
        <v>#REF!</v>
      </c>
      <c r="C7" s="4" t="e">
        <f>SUM(#REF!)</f>
        <v>#REF!</v>
      </c>
      <c r="D7" s="4" t="e">
        <f>#REF!</f>
        <v>#REF!</v>
      </c>
      <c r="E7" s="4" t="e">
        <f>#REF!</f>
        <v>#REF!</v>
      </c>
      <c r="F7" s="4" t="e">
        <f t="shared" si="0"/>
        <v>#REF!</v>
      </c>
      <c r="G7" s="4" t="e">
        <f t="shared" si="1"/>
        <v>#REF!</v>
      </c>
      <c r="H7" s="4" t="e">
        <f t="shared" si="2"/>
        <v>#REF!</v>
      </c>
    </row>
    <row r="8" spans="1:8" x14ac:dyDescent="0.25">
      <c r="A8">
        <v>2005</v>
      </c>
      <c r="B8" s="4" t="e">
        <f>#REF!</f>
        <v>#REF!</v>
      </c>
      <c r="C8" s="4" t="e">
        <f>SUM(#REF!)</f>
        <v>#REF!</v>
      </c>
      <c r="D8" s="4" t="e">
        <f>#REF!</f>
        <v>#REF!</v>
      </c>
      <c r="E8" s="4" t="e">
        <f>#REF!</f>
        <v>#REF!</v>
      </c>
      <c r="F8" s="4" t="e">
        <f t="shared" si="0"/>
        <v>#REF!</v>
      </c>
      <c r="G8" s="4" t="e">
        <f t="shared" si="1"/>
        <v>#REF!</v>
      </c>
      <c r="H8" s="4" t="e">
        <f t="shared" si="2"/>
        <v>#REF!</v>
      </c>
    </row>
    <row r="9" spans="1:8" x14ac:dyDescent="0.25">
      <c r="A9">
        <v>2006</v>
      </c>
      <c r="B9" s="4" t="e">
        <f>#REF!</f>
        <v>#REF!</v>
      </c>
      <c r="C9" s="4" t="e">
        <f>SUM(#REF!)</f>
        <v>#REF!</v>
      </c>
      <c r="D9" s="4" t="e">
        <f>#REF!</f>
        <v>#REF!</v>
      </c>
      <c r="E9" s="4" t="e">
        <f>#REF!</f>
        <v>#REF!</v>
      </c>
      <c r="F9" s="4" t="e">
        <f t="shared" si="0"/>
        <v>#REF!</v>
      </c>
      <c r="G9" s="4" t="e">
        <f t="shared" si="1"/>
        <v>#REF!</v>
      </c>
      <c r="H9" s="4" t="e">
        <f t="shared" si="2"/>
        <v>#REF!</v>
      </c>
    </row>
    <row r="10" spans="1:8" x14ac:dyDescent="0.25">
      <c r="A10">
        <v>2007</v>
      </c>
      <c r="B10" s="4" t="e">
        <f>#REF!</f>
        <v>#REF!</v>
      </c>
      <c r="C10" s="4" t="e">
        <f>SUM(#REF!)</f>
        <v>#REF!</v>
      </c>
      <c r="D10" s="4" t="e">
        <f>#REF!</f>
        <v>#REF!</v>
      </c>
      <c r="E10" s="4" t="e">
        <f>#REF!</f>
        <v>#REF!</v>
      </c>
      <c r="F10" s="4" t="e">
        <f t="shared" si="0"/>
        <v>#REF!</v>
      </c>
      <c r="G10" s="4" t="e">
        <f t="shared" si="1"/>
        <v>#REF!</v>
      </c>
      <c r="H10" s="4" t="e">
        <f t="shared" si="2"/>
        <v>#REF!</v>
      </c>
    </row>
    <row r="11" spans="1:8" x14ac:dyDescent="0.25">
      <c r="A11">
        <v>2008</v>
      </c>
      <c r="B11" s="4" t="e">
        <f>#REF!</f>
        <v>#REF!</v>
      </c>
      <c r="C11" s="4" t="e">
        <f>SUM(#REF!)</f>
        <v>#REF!</v>
      </c>
      <c r="D11" s="4" t="e">
        <f>#REF!</f>
        <v>#REF!</v>
      </c>
      <c r="E11" s="4" t="e">
        <f>#REF!</f>
        <v>#REF!</v>
      </c>
      <c r="F11" s="4" t="e">
        <f t="shared" si="0"/>
        <v>#REF!</v>
      </c>
      <c r="G11" s="4" t="e">
        <f t="shared" si="1"/>
        <v>#REF!</v>
      </c>
      <c r="H11" s="4" t="e">
        <f t="shared" si="2"/>
        <v>#REF!</v>
      </c>
    </row>
    <row r="12" spans="1:8" x14ac:dyDescent="0.25">
      <c r="A12">
        <v>2009</v>
      </c>
      <c r="B12" s="4" t="e">
        <f>#REF!</f>
        <v>#REF!</v>
      </c>
      <c r="C12" s="4" t="e">
        <f>SUM(#REF!)</f>
        <v>#REF!</v>
      </c>
      <c r="D12" s="4" t="e">
        <f>#REF!</f>
        <v>#REF!</v>
      </c>
      <c r="E12" s="4" t="e">
        <f>#REF!</f>
        <v>#REF!</v>
      </c>
      <c r="F12" s="4" t="e">
        <f t="shared" si="0"/>
        <v>#REF!</v>
      </c>
      <c r="G12" s="4" t="e">
        <f t="shared" si="1"/>
        <v>#REF!</v>
      </c>
      <c r="H12" s="4" t="e">
        <f t="shared" si="2"/>
        <v>#REF!</v>
      </c>
    </row>
    <row r="13" spans="1:8" x14ac:dyDescent="0.25">
      <c r="A13">
        <v>2010</v>
      </c>
      <c r="B13" s="4" t="e">
        <f>#REF!</f>
        <v>#REF!</v>
      </c>
      <c r="C13" s="4" t="e">
        <f>SUM(#REF!)</f>
        <v>#REF!</v>
      </c>
      <c r="D13" s="4" t="e">
        <f>#REF!</f>
        <v>#REF!</v>
      </c>
      <c r="E13" s="4" t="e">
        <f>#REF!</f>
        <v>#REF!</v>
      </c>
      <c r="F13" s="4" t="e">
        <f t="shared" si="0"/>
        <v>#REF!</v>
      </c>
      <c r="G13" s="4" t="e">
        <f t="shared" si="1"/>
        <v>#REF!</v>
      </c>
      <c r="H13" s="4" t="e">
        <f t="shared" si="2"/>
        <v>#REF!</v>
      </c>
    </row>
    <row r="14" spans="1:8" x14ac:dyDescent="0.25">
      <c r="A14">
        <v>2011</v>
      </c>
      <c r="B14" s="4" t="e">
        <f>#REF!</f>
        <v>#REF!</v>
      </c>
      <c r="C14" s="4" t="e">
        <f>SUM(#REF!)</f>
        <v>#REF!</v>
      </c>
      <c r="D14" s="4" t="e">
        <f>#REF!</f>
        <v>#REF!</v>
      </c>
      <c r="E14" s="4" t="e">
        <f>#REF!</f>
        <v>#REF!</v>
      </c>
      <c r="F14" s="4" t="e">
        <f t="shared" si="0"/>
        <v>#REF!</v>
      </c>
      <c r="G14" s="4" t="e">
        <f t="shared" si="1"/>
        <v>#REF!</v>
      </c>
      <c r="H14" s="4" t="e">
        <f t="shared" si="2"/>
        <v>#REF!</v>
      </c>
    </row>
    <row r="15" spans="1:8" x14ac:dyDescent="0.25">
      <c r="A15">
        <v>2012</v>
      </c>
      <c r="B15" s="4" t="e">
        <f>#REF!</f>
        <v>#REF!</v>
      </c>
      <c r="C15" s="4" t="e">
        <f>SUM(#REF!)</f>
        <v>#REF!</v>
      </c>
      <c r="D15" s="4" t="e">
        <f>#REF!</f>
        <v>#REF!</v>
      </c>
      <c r="E15" s="4" t="e">
        <f>#REF!</f>
        <v>#REF!</v>
      </c>
      <c r="F15" s="4" t="e">
        <f t="shared" si="0"/>
        <v>#REF!</v>
      </c>
      <c r="G15" s="4" t="e">
        <f t="shared" si="1"/>
        <v>#REF!</v>
      </c>
      <c r="H15" s="4" t="e">
        <f t="shared" si="2"/>
        <v>#REF!</v>
      </c>
    </row>
    <row r="16" spans="1:8" x14ac:dyDescent="0.25">
      <c r="A16">
        <v>2013</v>
      </c>
      <c r="B16" s="4" t="e">
        <f>#REF!</f>
        <v>#REF!</v>
      </c>
      <c r="C16" s="4" t="e">
        <f>SUM(#REF!)</f>
        <v>#REF!</v>
      </c>
      <c r="D16" s="4" t="e">
        <f>#REF!</f>
        <v>#REF!</v>
      </c>
      <c r="E16" s="4" t="e">
        <f>#REF!</f>
        <v>#REF!</v>
      </c>
      <c r="F16" s="4" t="e">
        <f t="shared" si="0"/>
        <v>#REF!</v>
      </c>
      <c r="G16" s="4" t="e">
        <f>SUM(C16:D16)</f>
        <v>#REF!</v>
      </c>
      <c r="H16" s="4" t="e">
        <f>SUM(B16:E16)</f>
        <v>#REF!</v>
      </c>
    </row>
    <row r="17" spans="1:8" x14ac:dyDescent="0.25">
      <c r="A17">
        <v>2014</v>
      </c>
      <c r="B17" s="4" t="e">
        <f>#REF!</f>
        <v>#REF!</v>
      </c>
      <c r="C17" s="4" t="e">
        <f>SUM(#REF!)</f>
        <v>#REF!</v>
      </c>
      <c r="D17" s="4" t="e">
        <f>#REF!</f>
        <v>#REF!</v>
      </c>
      <c r="E17" s="4" t="e">
        <f>#REF!</f>
        <v>#REF!</v>
      </c>
      <c r="F17" s="4" t="e">
        <f t="shared" si="0"/>
        <v>#REF!</v>
      </c>
      <c r="G17" s="4" t="e">
        <f>SUM(C17:D17)</f>
        <v>#REF!</v>
      </c>
      <c r="H17" s="4" t="e">
        <f>SUM(B17:E17)</f>
        <v>#REF!</v>
      </c>
    </row>
    <row r="18" spans="1:8" x14ac:dyDescent="0.25">
      <c r="A18">
        <v>2015</v>
      </c>
      <c r="B18" s="4" t="e">
        <f>#REF!</f>
        <v>#REF!</v>
      </c>
      <c r="C18" s="4" t="e">
        <f>SUM(#REF!)</f>
        <v>#REF!</v>
      </c>
      <c r="D18" s="4" t="e">
        <f>#REF!</f>
        <v>#REF!</v>
      </c>
      <c r="E18" s="4" t="e">
        <f>#REF!</f>
        <v>#REF!</v>
      </c>
      <c r="F18" s="4" t="e">
        <f t="shared" si="0"/>
        <v>#REF!</v>
      </c>
      <c r="G18" s="4" t="e">
        <f>SUM(C18:D18)</f>
        <v>#REF!</v>
      </c>
      <c r="H18" s="4" t="e">
        <f>SUM(B18:E18)</f>
        <v>#REF!</v>
      </c>
    </row>
    <row r="19" spans="1:8" x14ac:dyDescent="0.25">
      <c r="A19">
        <v>2016</v>
      </c>
      <c r="B19" s="4" t="e">
        <f>#REF!</f>
        <v>#REF!</v>
      </c>
      <c r="C19" s="4" t="e">
        <f>SUM(#REF!)</f>
        <v>#REF!</v>
      </c>
      <c r="D19" s="4" t="e">
        <f>#REF!</f>
        <v>#REF!</v>
      </c>
      <c r="E19" s="4" t="e">
        <f>#REF!</f>
        <v>#REF!</v>
      </c>
      <c r="F19" s="4" t="e">
        <f t="shared" si="0"/>
        <v>#REF!</v>
      </c>
      <c r="G19" s="4" t="e">
        <f>SUM(C19:D19)</f>
        <v>#REF!</v>
      </c>
      <c r="H19" s="4" t="e">
        <f>SUM(B19:E19)</f>
        <v>#REF!</v>
      </c>
    </row>
    <row r="20" spans="1:8" x14ac:dyDescent="0.25">
      <c r="A20">
        <v>2017</v>
      </c>
      <c r="B20" s="4" t="e">
        <f>#REF!</f>
        <v>#REF!</v>
      </c>
      <c r="C20" s="4" t="e">
        <f>SUM(#REF!)</f>
        <v>#REF!</v>
      </c>
      <c r="D20" s="4" t="e">
        <f>#REF!</f>
        <v>#REF!</v>
      </c>
      <c r="E20" s="4" t="e">
        <f>#REF!</f>
        <v>#REF!</v>
      </c>
      <c r="F20" s="4" t="e">
        <f>SUM(B20,E20)</f>
        <v>#REF!</v>
      </c>
      <c r="G20" s="4" t="e">
        <f>SUM(C20:D20)</f>
        <v>#REF!</v>
      </c>
      <c r="H20" s="4" t="e">
        <f>SUM(B20:E20)</f>
        <v>#REF!</v>
      </c>
    </row>
  </sheetData>
  <pageMargins left="0.7" right="0.7" top="0.75" bottom="0.75" header="0.3" footer="0.3"/>
  <pageSetup orientation="portrait" verticalDpi="0"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jfea087373f04cfb93081c548b6683dc xmlns="74241f76-7691-490d-a8d0-3ac4562d6898">
      <Terms xmlns="http://schemas.microsoft.com/office/infopath/2007/PartnerControls"/>
    </jfea087373f04cfb93081c548b6683dc>
    <a3e1b028c8594264b117415599064a20 xmlns="74241f76-7691-490d-a8d0-3ac4562d6898">
      <Terms xmlns="http://schemas.microsoft.com/office/infopath/2007/PartnerControls"/>
    </a3e1b028c8594264b117415599064a20>
    <TaxCatchAll xmlns="74241f76-7691-490d-a8d0-3ac4562d6898"/>
  </documentManagement>
</p:properties>
</file>

<file path=customXml/item2.xml><?xml version="1.0" encoding="utf-8"?>
<?mso-contentType ?>
<SharedContentType xmlns="Microsoft.SharePoint.Taxonomy.ContentTypeSync" SourceId="24bfa79b-d603-45be-81c3-65a9543319ee" ContentTypeId="0x010100668C158F62AF47CA85DB5F241BEAB824"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CTC Document" ma:contentTypeID="0x010100668C158F62AF47CA85DB5F241BEAB82400FF38E85841B626459BDEDD90E9F204A4" ma:contentTypeVersion="5" ma:contentTypeDescription="Create a new document." ma:contentTypeScope="" ma:versionID="45cf486b16f85eef58ecfb0d42c90bef">
  <xsd:schema xmlns:xsd="http://www.w3.org/2001/XMLSchema" xmlns:xs="http://www.w3.org/2001/XMLSchema" xmlns:p="http://schemas.microsoft.com/office/2006/metadata/properties" xmlns:ns2="74241f76-7691-490d-a8d0-3ac4562d6898" targetNamespace="http://schemas.microsoft.com/office/2006/metadata/properties" ma:root="true" ma:fieldsID="3685623e2b7359c680dd3ff36b837660" ns2:_="">
    <xsd:import namespace="74241f76-7691-490d-a8d0-3ac4562d6898"/>
    <xsd:element name="properties">
      <xsd:complexType>
        <xsd:sequence>
          <xsd:element name="documentManagement">
            <xsd:complexType>
              <xsd:all>
                <xsd:element ref="ns2:TaxCatchAll" minOccurs="0"/>
                <xsd:element ref="ns2:jfea087373f04cfb93081c548b6683dc" minOccurs="0"/>
                <xsd:element ref="ns2:a3e1b028c8594264b117415599064a2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241f76-7691-490d-a8d0-3ac4562d6898" elementFormDefault="qualified">
    <xsd:import namespace="http://schemas.microsoft.com/office/2006/documentManagement/types"/>
    <xsd:import namespace="http://schemas.microsoft.com/office/infopath/2007/PartnerControls"/>
    <xsd:element name="TaxCatchAll" ma:index="10" nillable="true" ma:displayName="Taxonomy Catch All Column" ma:description="" ma:hidden="true" ma:list="{fc2f495d-3293-4811-ae30-5a9f5102f594}" ma:internalName="TaxCatchAll" ma:showField="CatchAllData" ma:web="74241f76-7691-490d-a8d0-3ac4562d6898">
      <xsd:complexType>
        <xsd:complexContent>
          <xsd:extension base="dms:MultiChoiceLookup">
            <xsd:sequence>
              <xsd:element name="Value" type="dms:Lookup" maxOccurs="unbounded" minOccurs="0" nillable="true"/>
            </xsd:sequence>
          </xsd:extension>
        </xsd:complexContent>
      </xsd:complexType>
    </xsd:element>
    <xsd:element name="jfea087373f04cfb93081c548b6683dc" ma:index="11" nillable="true" ma:taxonomy="true" ma:internalName="jfea087373f04cfb93081c548b6683dc" ma:taxonomyFieldName="CTCSubjectTopic" ma:displayName="Subject/Topic" ma:readOnly="false" ma:default="" ma:fieldId="{3fea0873-73f0-4cfb-9308-1c548b6683dc}" ma:taxonomyMulti="true" ma:sspId="24bfa79b-d603-45be-81c3-65a9543319ee" ma:termSetId="8564be68-25b0-4348-a3b7-865518a61be9" ma:anchorId="00000000-0000-0000-0000-000000000000" ma:open="false" ma:isKeyword="false">
      <xsd:complexType>
        <xsd:sequence>
          <xsd:element ref="pc:Terms" minOccurs="0" maxOccurs="1"/>
        </xsd:sequence>
      </xsd:complexType>
    </xsd:element>
    <xsd:element name="a3e1b028c8594264b117415599064a20" ma:index="12" nillable="true" ma:taxonomy="true" ma:internalName="a3e1b028c8594264b117415599064a20" ma:taxonomyFieldName="CTCGroup" ma:displayName="Group" ma:readOnly="false" ma:default="" ma:fieldId="{a3e1b028-c859-4264-b117-415599064a20}" ma:taxonomyMulti="true" ma:sspId="24bfa79b-d603-45be-81c3-65a9543319ee" ma:termSetId="a303b75c-ec0e-4cf5-9e57-2919e1f29beb" ma:anchorId="00000000-0000-0000-0000-000000000000"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15E921E-6413-49BA-B241-2E2FE9167818}">
  <ds:schemaRefs>
    <ds:schemaRef ds:uri="http://schemas.microsoft.com/office/infopath/2007/PartnerControls"/>
    <ds:schemaRef ds:uri="http://purl.org/dc/dcmitype/"/>
    <ds:schemaRef ds:uri="http://schemas.microsoft.com/office/2006/metadata/properties"/>
    <ds:schemaRef ds:uri="74241f76-7691-490d-a8d0-3ac4562d6898"/>
    <ds:schemaRef ds:uri="http://schemas.microsoft.com/office/2006/documentManagement/types"/>
    <ds:schemaRef ds:uri="http://www.w3.org/XML/1998/namespace"/>
    <ds:schemaRef ds:uri="http://purl.org/dc/elements/1.1/"/>
    <ds:schemaRef ds:uri="http://purl.org/dc/terms/"/>
    <ds:schemaRef ds:uri="http://schemas.openxmlformats.org/package/2006/metadata/core-properties"/>
  </ds:schemaRefs>
</ds:datastoreItem>
</file>

<file path=customXml/itemProps2.xml><?xml version="1.0" encoding="utf-8"?>
<ds:datastoreItem xmlns:ds="http://schemas.openxmlformats.org/officeDocument/2006/customXml" ds:itemID="{1D83AFA9-C208-4373-A7CC-DF88F4620D8C}">
  <ds:schemaRefs>
    <ds:schemaRef ds:uri="Microsoft.SharePoint.Taxonomy.ContentTypeSync"/>
  </ds:schemaRefs>
</ds:datastoreItem>
</file>

<file path=customXml/itemProps3.xml><?xml version="1.0" encoding="utf-8"?>
<ds:datastoreItem xmlns:ds="http://schemas.openxmlformats.org/officeDocument/2006/customXml" ds:itemID="{0F2953CC-20A9-4D86-B267-7E2C72E12454}">
  <ds:schemaRefs>
    <ds:schemaRef ds:uri="http://schemas.microsoft.com/sharepoint/v3/contenttype/forms"/>
  </ds:schemaRefs>
</ds:datastoreItem>
</file>

<file path=customXml/itemProps4.xml><?xml version="1.0" encoding="utf-8"?>
<ds:datastoreItem xmlns:ds="http://schemas.openxmlformats.org/officeDocument/2006/customXml" ds:itemID="{0D698B74-4AEB-4168-A209-C3B367F631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241f76-7691-490d-a8d0-3ac4562d689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8</vt:i4>
      </vt:variant>
    </vt:vector>
  </HeadingPairs>
  <TitlesOfParts>
    <vt:vector size="22" baseType="lpstr">
      <vt:lpstr>Hello</vt:lpstr>
      <vt:lpstr>TOC</vt:lpstr>
      <vt:lpstr>B1</vt:lpstr>
      <vt:lpstr>B2</vt:lpstr>
      <vt:lpstr>B3</vt:lpstr>
      <vt:lpstr>B4</vt:lpstr>
      <vt:lpstr>B5</vt:lpstr>
      <vt:lpstr>B6</vt:lpstr>
      <vt:lpstr>B7</vt:lpstr>
      <vt:lpstr>B8</vt:lpstr>
      <vt:lpstr>B9</vt:lpstr>
      <vt:lpstr>B10</vt:lpstr>
      <vt:lpstr>B11</vt:lpstr>
      <vt:lpstr>Exec summ</vt:lpstr>
      <vt:lpstr>'B4'!_Toc360522998</vt:lpstr>
      <vt:lpstr>'B5'!_Toc39751269</vt:lpstr>
      <vt:lpstr>'B6'!_Toc39751270</vt:lpstr>
      <vt:lpstr>'B7'!_Toc39751271</vt:lpstr>
      <vt:lpstr>'B8'!_Toc39751272</vt:lpstr>
      <vt:lpstr>'B9'!_Toc39751273</vt:lpstr>
      <vt:lpstr>'B10'!_Toc39751274</vt:lpstr>
      <vt:lpstr>'B11'!_Toc39751275</vt:lpstr>
    </vt:vector>
  </TitlesOfParts>
  <Company>Alaska Dept of Fish and Game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TCCHINOOK (21)-03 Appendix B Escapement detailed</dc:title>
  <dc:creator>Carroll, Amy M (DFG)</dc:creator>
  <cp:lastModifiedBy>Jon Carey</cp:lastModifiedBy>
  <cp:lastPrinted>2016-04-02T17:48:14Z</cp:lastPrinted>
  <dcterms:created xsi:type="dcterms:W3CDTF">2013-04-04T17:40:14Z</dcterms:created>
  <dcterms:modified xsi:type="dcterms:W3CDTF">2022-07-06T22:37:58Z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0x010100668C158F62AF47CA85DB5F241BEAB82400FF38E85841B626459BDEDD90E9F204A4</vt:lpwstr>
  </property>
</Properties>
</file>